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etup" sheetId="2" state="visible" r:id="rId2"/>
    <sheet name="Forecast" sheetId="3" state="visible" r:id="rId3"/>
  </sheets>
  <definedNames/>
  <calcPr calcId="124519" fullCalcOnLoad="1"/>
</workbook>
</file>

<file path=xl/styles.xml><?xml version="1.0" encoding="utf-8"?>
<styleSheet xmlns="http://schemas.openxmlformats.org/spreadsheetml/2006/main">
  <numFmts count="5">
    <numFmt numFmtId="164" formatCode="$#,##0;($#,##0);&quot;-&quot;"/>
    <numFmt numFmtId="165" formatCode="yyyy-mm-dd"/>
    <numFmt numFmtId="166" formatCode="mmm d, yyyy"/>
    <numFmt numFmtId="167" formatCode="mmm d"/>
    <numFmt numFmtId="168" formatCode="#,##0;(#,##0);&quot;-&quot;"/>
  </numFmts>
  <fonts count="14">
    <font>
      <name val="Calibri"/>
      <family val="2"/>
      <color theme="1"/>
      <sz val="11"/>
      <scheme val="minor"/>
    </font>
    <font>
      <name val="Arial"/>
      <b val="1"/>
      <color rgb="001B4332"/>
      <sz val="20"/>
    </font>
    <font>
      <name val="Arial"/>
      <i val="1"/>
      <color rgb="005A615A"/>
      <sz val="11"/>
    </font>
    <font>
      <name val="Arial"/>
      <b val="1"/>
      <color rgb="001B4332"/>
      <sz val="9"/>
    </font>
    <font>
      <name val="Arial"/>
      <color rgb="00242824"/>
      <sz val="10"/>
    </font>
    <font>
      <name val="Arial"/>
      <b val="1"/>
      <color rgb="001B4332"/>
      <sz val="10"/>
    </font>
    <font>
      <name val="Arial"/>
      <b val="1"/>
      <color rgb="00242824"/>
      <sz val="10"/>
    </font>
    <font>
      <name val="Arial"/>
      <color rgb="000000FF"/>
      <sz val="10"/>
    </font>
    <font>
      <name val="Arial"/>
      <color rgb="005A615A"/>
      <sz val="10"/>
    </font>
    <font>
      <name val="Arial"/>
      <color rgb="005A615A"/>
      <sz val="9"/>
    </font>
    <font>
      <name val="Arial"/>
      <b val="1"/>
      <color rgb="001B4332"/>
      <sz val="16"/>
    </font>
    <font>
      <name val="Arial"/>
      <i val="1"/>
      <color rgb="005A615A"/>
      <sz val="9"/>
    </font>
    <font>
      <name val="Arial"/>
      <i val="1"/>
      <color rgb="005A615A"/>
      <sz val="10"/>
    </font>
    <font>
      <name val="Arial"/>
      <b val="1"/>
      <color rgb="00FFFFFF"/>
      <sz val="10"/>
    </font>
  </fonts>
  <fills count="5">
    <fill>
      <patternFill/>
    </fill>
    <fill>
      <patternFill patternType="gray125"/>
    </fill>
    <fill>
      <patternFill patternType="solid">
        <fgColor rgb="00FFF6D5"/>
      </patternFill>
    </fill>
    <fill>
      <patternFill patternType="solid">
        <fgColor rgb="001B4332"/>
      </patternFill>
    </fill>
    <fill>
      <patternFill patternType="solid">
        <fgColor rgb="00EEF3EC"/>
      </patternFill>
    </fill>
  </fills>
  <borders count="4">
    <border>
      <left/>
      <right/>
      <top/>
      <bottom/>
      <diagonal/>
    </border>
    <border>
      <bottom style="thin">
        <color rgb="001B4332"/>
      </bottom>
    </border>
    <border>
      <left style="thin">
        <color rgb="00E2DCCD"/>
      </left>
      <right style="thin">
        <color rgb="00E2DCCD"/>
      </right>
      <top style="thin">
        <color rgb="00E2DCCD"/>
      </top>
      <bottom style="thin">
        <color rgb="00E2DCCD"/>
      </bottom>
    </border>
    <border>
      <top style="thin">
        <color rgb="00242824"/>
      </top>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4" fillId="0" borderId="0" applyAlignment="1" pivotButton="0" quotePrefix="0" xfId="0">
      <alignment wrapText="1"/>
    </xf>
    <xf numFmtId="164" fontId="7" fillId="2" borderId="2" applyAlignment="1" pivotButton="0" quotePrefix="0" xfId="0">
      <alignment horizontal="right" vertical="center"/>
    </xf>
    <xf numFmtId="0" fontId="4" fillId="0" borderId="0" pivotButton="0" quotePrefix="0" xfId="0"/>
    <xf numFmtId="164" fontId="4" fillId="0" borderId="0" applyAlignment="1" pivotButton="0" quotePrefix="0" xfId="0">
      <alignment horizontal="right" vertical="center"/>
    </xf>
    <xf numFmtId="0" fontId="8" fillId="0" borderId="0" pivotButton="0" quotePrefix="0" xfId="0"/>
    <xf numFmtId="0" fontId="9" fillId="0" borderId="0" applyAlignment="1" pivotButton="0" quotePrefix="0" xfId="0">
      <alignment vertical="top" wrapText="1"/>
    </xf>
    <xf numFmtId="0" fontId="9" fillId="0" borderId="0" pivotButton="0" quotePrefix="0" xfId="0"/>
    <xf numFmtId="0" fontId="10" fillId="0" borderId="0" pivotButton="0" quotePrefix="0" xfId="0"/>
    <xf numFmtId="0" fontId="4" fillId="0" borderId="0" applyAlignment="1" pivotButton="0" quotePrefix="0" xfId="0">
      <alignment vertical="center"/>
    </xf>
    <xf numFmtId="0" fontId="7" fillId="2" borderId="2" applyAlignment="1" applyProtection="1" pivotButton="0" quotePrefix="0" xfId="0">
      <alignment horizontal="left" vertical="center"/>
      <protection locked="0" hidden="0"/>
    </xf>
    <xf numFmtId="166" fontId="7" fillId="2" borderId="2" applyAlignment="1" applyProtection="1" pivotButton="0" quotePrefix="0" xfId="0">
      <alignment horizontal="right" vertical="center"/>
      <protection locked="0" hidden="0"/>
    </xf>
    <xf numFmtId="164" fontId="7" fillId="2" borderId="2" applyAlignment="1" applyProtection="1" pivotButton="0" quotePrefix="0" xfId="0">
      <alignment horizontal="right" vertical="center"/>
      <protection locked="0" hidden="0"/>
    </xf>
    <xf numFmtId="0" fontId="11" fillId="0" borderId="0" applyAlignment="1" pivotButton="0" quotePrefix="0" xfId="0">
      <alignment vertical="top" wrapText="1"/>
    </xf>
    <xf numFmtId="0" fontId="12" fillId="0" borderId="0" pivotButton="0" quotePrefix="0" xfId="0"/>
    <xf numFmtId="0" fontId="13" fillId="3" borderId="0" applyAlignment="1" pivotButton="0" quotePrefix="0" xfId="0">
      <alignment horizontal="left" vertical="center" wrapText="1"/>
    </xf>
    <xf numFmtId="0" fontId="13" fillId="3" borderId="0" applyAlignment="1" pivotButton="0" quotePrefix="0" xfId="0">
      <alignment horizontal="center" vertical="center" wrapText="1"/>
    </xf>
    <xf numFmtId="0" fontId="8" fillId="0" borderId="0" applyAlignment="1" pivotButton="0" quotePrefix="0" xfId="0">
      <alignment vertical="center"/>
    </xf>
    <xf numFmtId="167" fontId="4" fillId="0" borderId="0" applyAlignment="1" pivotButton="0" quotePrefix="0" xfId="0">
      <alignment horizontal="right" vertical="center"/>
    </xf>
    <xf numFmtId="0" fontId="4" fillId="0" borderId="0" applyAlignment="1" pivotButton="0" quotePrefix="0" xfId="0">
      <alignment vertical="center" indent="1"/>
    </xf>
    <xf numFmtId="0" fontId="6" fillId="0" borderId="0" applyAlignment="1" pivotButton="0" quotePrefix="0" xfId="0">
      <alignment vertical="center"/>
    </xf>
    <xf numFmtId="164" fontId="6" fillId="0" borderId="3" applyAlignment="1" pivotButton="0" quotePrefix="0" xfId="0">
      <alignment horizontal="right" vertical="center"/>
    </xf>
    <xf numFmtId="164" fontId="6" fillId="0" borderId="0" applyAlignment="1" pivotButton="0" quotePrefix="0" xfId="0">
      <alignment horizontal="right" vertical="center"/>
    </xf>
    <xf numFmtId="0" fontId="6" fillId="4" borderId="0" applyAlignment="1" pivotButton="0" quotePrefix="0" xfId="0">
      <alignment vertical="center"/>
    </xf>
    <xf numFmtId="164" fontId="6" fillId="4" borderId="0" applyAlignment="1" pivotButton="0" quotePrefix="0" xfId="0">
      <alignment horizontal="right" vertical="center"/>
    </xf>
    <xf numFmtId="0" fontId="0" fillId="4" borderId="0" pivotButton="0" quotePrefix="0" xfId="0"/>
    <xf numFmtId="0" fontId="4" fillId="0" borderId="0" applyAlignment="1" pivotButton="0" quotePrefix="0" xfId="0">
      <alignment horizontal="right" vertical="center"/>
    </xf>
    <xf numFmtId="168" fontId="4" fillId="0" borderId="0" applyAlignment="1" pivotButton="0" quotePrefix="0" xfId="0">
      <alignment horizontal="right" vertical="center"/>
    </xf>
  </cellXfs>
  <cellStyles count="1">
    <cellStyle name="Normal" xfId="0" builtinId="0" hidden="0"/>
  </cellStyles>
  <dxfs count="2">
    <dxf>
      <fill>
        <patternFill patternType="solid">
          <fgColor rgb="00F6D5CC"/>
        </patternFill>
      </fill>
    </dxf>
    <dxf>
      <font>
        <name val="Arial"/>
        <b val="1"/>
        <color rgb="00B8503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Closing cash balance vs. minimum cushion</a:t>
            </a:r>
          </a:p>
        </rich>
      </tx>
    </title>
    <plotArea>
      <lineChart>
        <grouping val="standard"/>
        <ser>
          <idx val="0"/>
          <order val="0"/>
          <tx>
            <strRef>
              <f>'Forecast'!A28</f>
            </strRef>
          </tx>
          <spPr>
            <a:ln w="28000">
              <a:solidFill>
                <a:srgbClr val="1B4332"/>
              </a:solidFill>
              <a:prstDash val="solid"/>
            </a:ln>
          </spPr>
          <marker>
            <symbol val="none"/>
            <spPr>
              <a:ln>
                <a:prstDash val="solid"/>
              </a:ln>
            </spPr>
          </marker>
          <cat>
            <numRef>
              <f>'Forecast'!$B$5:$N$5</f>
            </numRef>
          </cat>
          <val>
            <numRef>
              <f>'Forecast'!$B$28:$N$28</f>
            </numRef>
          </val>
        </ser>
        <ser>
          <idx val="1"/>
          <order val="1"/>
          <tx>
            <strRef>
              <f>'Forecast'!A30</f>
            </strRef>
          </tx>
          <spPr>
            <a:ln>
              <a:solidFill>
                <a:srgbClr val="B85032"/>
              </a:solidFill>
              <a:prstDash val="dash"/>
            </a:ln>
          </spPr>
          <marker>
            <symbol val="none"/>
            <spPr>
              <a:ln>
                <a:prstDash val="solid"/>
              </a:ln>
            </spPr>
          </marker>
          <cat>
            <numRef>
              <f>'Forecast'!$B$5:$N$5</f>
            </numRef>
          </cat>
          <val>
            <numRef>
              <f>'Forecast'!$B$30:$N$30</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1666875" cy="32385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31</row>
      <rowOff>0</rowOff>
    </from>
    <ext cx="936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tabColor rgb="001B4332"/>
    <outlinePr summaryBelow="1" summaryRight="1"/>
    <pageSetUpPr/>
  </sheetPr>
  <dimension ref="B3:C26"/>
  <sheetViews>
    <sheetView showGridLines="0" workbookViewId="0">
      <selection activeCell="A1" sqref="A1"/>
    </sheetView>
  </sheetViews>
  <sheetFormatPr baseColWidth="8" defaultRowHeight="15"/>
  <cols>
    <col width="3" customWidth="1" min="1" max="1"/>
    <col width="26" customWidth="1" min="2" max="2"/>
    <col width="90" customWidth="1" min="3" max="3"/>
  </cols>
  <sheetData>
    <row r="1" ht="30" customHeight="1"/>
    <row r="3" ht="30" customHeight="1">
      <c r="B3" s="1" t="inlineStr">
        <is>
          <t>13-Week Cash-Flow Forecast</t>
        </is>
      </c>
    </row>
    <row r="4">
      <c r="B4" s="2" t="inlineStr">
        <is>
          <t>See a cash shortfall coming while there’s still time to act.</t>
        </is>
      </c>
    </row>
    <row r="6">
      <c r="B6" s="3" t="inlineStr">
        <is>
          <t>WHAT THIS WORKBOOK DOES</t>
        </is>
      </c>
      <c r="C6" s="4" t="n"/>
    </row>
    <row r="7" ht="45" customHeight="1">
      <c r="B7" s="5" t="inlineStr">
        <is>
          <t>Forecast cash coming in and going out each week for the next 13 weeks. The forecast carries each week’s closing balance forward, flags weeks below your minimum cushion, and shows the lowest point so you can act early: chase receivables, delay a purchase or arrange credit.</t>
        </is>
      </c>
    </row>
    <row r="9">
      <c r="B9" s="3" t="inlineStr">
        <is>
          <t>HOW TO USE IT</t>
        </is>
      </c>
      <c r="C9" s="4" t="n"/>
    </row>
    <row r="10" ht="30" customHeight="1">
      <c r="B10" s="6" t="inlineStr">
        <is>
          <t>Step 1</t>
        </is>
      </c>
      <c r="C10" s="5" t="inlineStr">
        <is>
          <t>On Setup, enter the first week’s start date, today’s cash balance and the minimum cushion you want to keep.</t>
        </is>
      </c>
    </row>
    <row r="11" ht="30" customHeight="1">
      <c r="B11" s="6" t="inlineStr">
        <is>
          <t>Step 2</t>
        </is>
      </c>
      <c r="C11" s="5" t="inlineStr">
        <is>
          <t>On Forecast, enter expected cash in and cash out for each week. Use cash timing — when money actually moves.</t>
        </is>
      </c>
    </row>
    <row r="12" ht="15" customHeight="1">
      <c r="B12" s="6" t="inlineStr">
        <is>
          <t>Step 3</t>
        </is>
      </c>
      <c r="C12" s="5" t="inlineStr">
        <is>
          <t>Watch the Closing balance row. Red weeks fall below your cushion.</t>
        </is>
      </c>
    </row>
    <row r="13" ht="30" customHeight="1">
      <c r="B13" s="6" t="inlineStr">
        <is>
          <t>Step 4</t>
        </is>
      </c>
      <c r="C13" s="5" t="inlineStr">
        <is>
          <t>Each week, roll forward: update the start date and opening balance, and refresh the next 13 weeks.</t>
        </is>
      </c>
    </row>
    <row r="15">
      <c r="B15" s="3" t="inlineStr">
        <is>
          <t>THE SHEETS</t>
        </is>
      </c>
      <c r="C15" s="4" t="n"/>
    </row>
    <row r="16">
      <c r="B16" s="7" t="inlineStr">
        <is>
          <t>Setup</t>
        </is>
      </c>
      <c r="C16" s="8" t="inlineStr">
        <is>
          <t>Start date, opening cash balance and minimum cushion.</t>
        </is>
      </c>
    </row>
    <row r="17">
      <c r="B17" s="7" t="inlineStr">
        <is>
          <t>Forecast</t>
        </is>
      </c>
      <c r="C17" s="8" t="inlineStr">
        <is>
          <t>13 weeks of cash in and out, closing balances, alerts, the lowest point and a chart.</t>
        </is>
      </c>
    </row>
    <row r="19">
      <c r="B19" s="3" t="inlineStr">
        <is>
          <t>LEGEND</t>
        </is>
      </c>
      <c r="C19" s="4" t="n"/>
    </row>
    <row r="20">
      <c r="B20" s="9" t="n">
        <v>1250</v>
      </c>
      <c r="C20" s="10" t="inlineStr">
        <is>
          <t>Blue on yellow: an input. Replace the example values with your own.</t>
        </is>
      </c>
    </row>
    <row r="21">
      <c r="B21" s="11">
        <f>B20*2</f>
        <v/>
      </c>
      <c r="C21" s="10" t="inlineStr">
        <is>
          <t>Black: a formula. It updates automatically — no need to edit it.</t>
        </is>
      </c>
    </row>
    <row r="22">
      <c r="C22" s="12" t="inlineStr">
        <is>
          <t>Sheets are protected without a password so formulas aren’t overwritten by accident. To change a formula or add rows: Review &gt; Unprotect Sheet.</t>
        </is>
      </c>
    </row>
    <row r="24">
      <c r="B24" s="3" t="inlineStr">
        <is>
          <t>IMPORTANT</t>
        </is>
      </c>
      <c r="C24" s="4" t="n"/>
    </row>
    <row r="25" ht="30" customHeight="1">
      <c r="B25" s="13" t="inlineStr">
        <is>
          <t>This workbook is a planning tool. Results depend entirely on the numbers you enter, are estimates, and are not tax, legal, accounting or financial advice. Licensed for use in your own business; please don’t resell or redistribute it.</t>
        </is>
      </c>
    </row>
    <row r="26">
      <c r="B26" s="14" t="inlineStr">
        <is>
          <t>© GoProOffice, owned by GHL Financial Services · goprooffice.com · v1.0 (2026-10)</t>
        </is>
      </c>
    </row>
  </sheetData>
  <mergeCells count="2">
    <mergeCell ref="B25:C25"/>
    <mergeCell ref="B7:C7"/>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85032"/>
    <outlinePr summaryBelow="1" summaryRight="1"/>
    <pageSetUpPr/>
  </sheetPr>
  <dimension ref="A1:C7"/>
  <sheetViews>
    <sheetView showGridLines="0" workbookViewId="0">
      <selection activeCell="A1" sqref="A1"/>
    </sheetView>
  </sheetViews>
  <sheetFormatPr baseColWidth="8" defaultRowHeight="15"/>
  <cols>
    <col width="40" customWidth="1" min="1" max="1"/>
    <col width="18" customWidth="1" min="2" max="2"/>
    <col width="60" customWidth="1" min="3" max="3"/>
  </cols>
  <sheetData>
    <row r="1" ht="26" customHeight="1">
      <c r="A1" s="15" t="inlineStr">
        <is>
          <t>Setup</t>
        </is>
      </c>
    </row>
    <row r="4">
      <c r="A4" s="16" t="inlineStr">
        <is>
          <t>Business name</t>
        </is>
      </c>
      <c r="B4" s="17" t="inlineStr">
        <is>
          <t>Example Co.</t>
        </is>
      </c>
    </row>
    <row r="5">
      <c r="A5" s="16" t="inlineStr">
        <is>
          <t>First week starts on</t>
        </is>
      </c>
      <c r="B5" s="18" t="n">
        <v>46391</v>
      </c>
    </row>
    <row r="6">
      <c r="A6" s="16" t="inlineStr">
        <is>
          <t>Cash balance at the start</t>
        </is>
      </c>
      <c r="B6" s="19" t="n">
        <v>25000</v>
      </c>
      <c r="C6" s="20" t="inlineStr">
        <is>
          <t>All business bank accounts combined, as of the start date.</t>
        </is>
      </c>
    </row>
    <row r="7">
      <c r="A7" s="16" t="inlineStr">
        <is>
          <t>Minimum cash cushion</t>
        </is>
      </c>
      <c r="B7" s="19" t="n">
        <v>10000</v>
      </c>
      <c r="C7" s="20" t="inlineStr">
        <is>
          <t>The lowest balance you’re comfortable holding. Weeks below it are highlighted.</t>
        </is>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worksheet>
</file>

<file path=xl/worksheets/sheet3.xml><?xml version="1.0" encoding="utf-8"?>
<worksheet xmlns="http://schemas.openxmlformats.org/spreadsheetml/2006/main">
  <sheetPr>
    <tabColor rgb="001B4332"/>
    <outlinePr summaryBelow="1" summaryRight="1"/>
    <pageSetUpPr/>
  </sheetPr>
  <dimension ref="A1:O3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3" customWidth="1" min="15" max="15"/>
  </cols>
  <sheetData>
    <row r="1" ht="26" customHeight="1">
      <c r="A1" s="15" t="inlineStr">
        <is>
          <t>13-week cash-flow forecast</t>
        </is>
      </c>
    </row>
    <row r="2">
      <c r="A2" s="21" t="inlineStr">
        <is>
          <t>Cash timing: enter money in the week it actually arrives or leaves.</t>
        </is>
      </c>
    </row>
    <row r="4" ht="30" customHeight="1">
      <c r="A4" s="22" t="inlineStr">
        <is>
          <t>Week</t>
        </is>
      </c>
      <c r="B4" s="23" t="inlineStr">
        <is>
          <t>Week 1</t>
        </is>
      </c>
      <c r="C4" s="23" t="inlineStr">
        <is>
          <t>Week 2</t>
        </is>
      </c>
      <c r="D4" s="23" t="inlineStr">
        <is>
          <t>Week 3</t>
        </is>
      </c>
      <c r="E4" s="23" t="inlineStr">
        <is>
          <t>Week 4</t>
        </is>
      </c>
      <c r="F4" s="23" t="inlineStr">
        <is>
          <t>Week 5</t>
        </is>
      </c>
      <c r="G4" s="23" t="inlineStr">
        <is>
          <t>Week 6</t>
        </is>
      </c>
      <c r="H4" s="23" t="inlineStr">
        <is>
          <t>Week 7</t>
        </is>
      </c>
      <c r="I4" s="23" t="inlineStr">
        <is>
          <t>Week 8</t>
        </is>
      </c>
      <c r="J4" s="23" t="inlineStr">
        <is>
          <t>Week 9</t>
        </is>
      </c>
      <c r="K4" s="23" t="inlineStr">
        <is>
          <t>Week 10</t>
        </is>
      </c>
      <c r="L4" s="23" t="inlineStr">
        <is>
          <t>Week 11</t>
        </is>
      </c>
      <c r="M4" s="23" t="inlineStr">
        <is>
          <t>Week 12</t>
        </is>
      </c>
      <c r="N4" s="23" t="inlineStr">
        <is>
          <t>Week 13</t>
        </is>
      </c>
      <c r="O4" s="23" t="inlineStr">
        <is>
          <t>13-week total</t>
        </is>
      </c>
    </row>
    <row r="5">
      <c r="A5" s="24" t="inlineStr">
        <is>
          <t>Week starting</t>
        </is>
      </c>
      <c r="B5" s="25">
        <f>Setup!$B$5+0</f>
        <v/>
      </c>
      <c r="C5" s="25">
        <f>Setup!$B$5+7</f>
        <v/>
      </c>
      <c r="D5" s="25">
        <f>Setup!$B$5+14</f>
        <v/>
      </c>
      <c r="E5" s="25">
        <f>Setup!$B$5+21</f>
        <v/>
      </c>
      <c r="F5" s="25">
        <f>Setup!$B$5+28</f>
        <v/>
      </c>
      <c r="G5" s="25">
        <f>Setup!$B$5+35</f>
        <v/>
      </c>
      <c r="H5" s="25">
        <f>Setup!$B$5+42</f>
        <v/>
      </c>
      <c r="I5" s="25">
        <f>Setup!$B$5+49</f>
        <v/>
      </c>
      <c r="J5" s="25">
        <f>Setup!$B$5+56</f>
        <v/>
      </c>
      <c r="K5" s="25">
        <f>Setup!$B$5+63</f>
        <v/>
      </c>
      <c r="L5" s="25">
        <f>Setup!$B$5+70</f>
        <v/>
      </c>
      <c r="M5" s="25">
        <f>Setup!$B$5+77</f>
        <v/>
      </c>
      <c r="N5" s="25">
        <f>Setup!$B$5+84</f>
        <v/>
      </c>
    </row>
    <row r="6">
      <c r="A6" s="3" t="inlineStr">
        <is>
          <t>CASH IN</t>
        </is>
      </c>
      <c r="B6" s="4" t="n"/>
      <c r="C6" s="4" t="n"/>
      <c r="D6" s="4" t="n"/>
      <c r="E6" s="4" t="n"/>
      <c r="F6" s="4" t="n"/>
      <c r="G6" s="4" t="n"/>
      <c r="H6" s="4" t="n"/>
      <c r="I6" s="4" t="n"/>
      <c r="J6" s="4" t="n"/>
      <c r="K6" s="4" t="n"/>
      <c r="L6" s="4" t="n"/>
      <c r="M6" s="4" t="n"/>
      <c r="N6" s="4" t="n"/>
      <c r="O6" s="4" t="n"/>
    </row>
    <row r="7">
      <c r="A7" s="26" t="inlineStr">
        <is>
          <t>Customer collections</t>
        </is>
      </c>
      <c r="B7" s="19" t="n">
        <v>9000</v>
      </c>
      <c r="C7" s="19" t="n">
        <v>6500</v>
      </c>
      <c r="D7" s="19" t="n">
        <v>11000</v>
      </c>
      <c r="E7" s="19" t="n">
        <v>7200</v>
      </c>
      <c r="F7" s="19" t="n">
        <v>8000</v>
      </c>
      <c r="G7" s="19" t="n">
        <v>6000</v>
      </c>
      <c r="H7" s="19" t="n">
        <v>12500</v>
      </c>
      <c r="I7" s="19" t="n">
        <v>7000</v>
      </c>
      <c r="J7" s="19" t="n">
        <v>8800</v>
      </c>
      <c r="K7" s="19" t="n">
        <v>6200</v>
      </c>
      <c r="L7" s="19" t="n">
        <v>11800</v>
      </c>
      <c r="M7" s="19" t="n">
        <v>7400</v>
      </c>
      <c r="N7" s="19" t="n">
        <v>9100</v>
      </c>
      <c r="O7" s="11">
        <f>SUM(B7:N7)</f>
        <v/>
      </c>
    </row>
    <row r="8">
      <c r="A8" s="26" t="inlineStr">
        <is>
          <t>Other income</t>
        </is>
      </c>
      <c r="B8" s="19" t="n">
        <v>0</v>
      </c>
      <c r="C8" s="19" t="n">
        <v>0</v>
      </c>
      <c r="D8" s="19" t="n">
        <v>0</v>
      </c>
      <c r="E8" s="19" t="n">
        <v>400</v>
      </c>
      <c r="F8" s="19" t="n">
        <v>0</v>
      </c>
      <c r="G8" s="19" t="n">
        <v>0</v>
      </c>
      <c r="H8" s="19" t="n">
        <v>0</v>
      </c>
      <c r="I8" s="19" t="n">
        <v>400</v>
      </c>
      <c r="J8" s="19" t="n">
        <v>0</v>
      </c>
      <c r="K8" s="19" t="n">
        <v>0</v>
      </c>
      <c r="L8" s="19" t="n">
        <v>0</v>
      </c>
      <c r="M8" s="19" t="n">
        <v>400</v>
      </c>
      <c r="N8" s="19" t="n">
        <v>0</v>
      </c>
      <c r="O8" s="11">
        <f>SUM(B8:N8)</f>
        <v/>
      </c>
    </row>
    <row r="9">
      <c r="A9" s="26" t="inlineStr">
        <is>
          <t>Loan or investment proceeds</t>
        </is>
      </c>
      <c r="B9" s="19" t="n"/>
      <c r="C9" s="19" t="n"/>
      <c r="D9" s="19" t="n"/>
      <c r="E9" s="19" t="n"/>
      <c r="F9" s="19" t="n"/>
      <c r="G9" s="19" t="n"/>
      <c r="H9" s="19" t="n"/>
      <c r="I9" s="19" t="n"/>
      <c r="J9" s="19" t="n"/>
      <c r="K9" s="19" t="n"/>
      <c r="L9" s="19" t="n"/>
      <c r="M9" s="19" t="n"/>
      <c r="N9" s="19" t="n"/>
      <c r="O9" s="11">
        <f>SUM(B9:N9)</f>
        <v/>
      </c>
    </row>
    <row r="10">
      <c r="A10" s="26" t="inlineStr">
        <is>
          <t>Asset sales and other</t>
        </is>
      </c>
      <c r="B10" s="19" t="n"/>
      <c r="C10" s="19" t="n"/>
      <c r="D10" s="19" t="n"/>
      <c r="E10" s="19" t="n"/>
      <c r="F10" s="19" t="n"/>
      <c r="G10" s="19" t="n"/>
      <c r="H10" s="19" t="n"/>
      <c r="I10" s="19" t="n"/>
      <c r="J10" s="19" t="n"/>
      <c r="K10" s="19" t="n"/>
      <c r="L10" s="19" t="n"/>
      <c r="M10" s="19" t="n"/>
      <c r="N10" s="19" t="n"/>
      <c r="O10" s="11">
        <f>SUM(B10:N10)</f>
        <v/>
      </c>
    </row>
    <row r="11">
      <c r="A11" s="27" t="inlineStr">
        <is>
          <t>Total cash in</t>
        </is>
      </c>
      <c r="B11" s="28">
        <f>SUM(B7:B10)</f>
        <v/>
      </c>
      <c r="C11" s="28">
        <f>SUM(C7:C10)</f>
        <v/>
      </c>
      <c r="D11" s="28">
        <f>SUM(D7:D10)</f>
        <v/>
      </c>
      <c r="E11" s="28">
        <f>SUM(E7:E10)</f>
        <v/>
      </c>
      <c r="F11" s="28">
        <f>SUM(F7:F10)</f>
        <v/>
      </c>
      <c r="G11" s="28">
        <f>SUM(G7:G10)</f>
        <v/>
      </c>
      <c r="H11" s="28">
        <f>SUM(H7:H10)</f>
        <v/>
      </c>
      <c r="I11" s="28">
        <f>SUM(I7:I10)</f>
        <v/>
      </c>
      <c r="J11" s="28">
        <f>SUM(J7:J10)</f>
        <v/>
      </c>
      <c r="K11" s="28">
        <f>SUM(K7:K10)</f>
        <v/>
      </c>
      <c r="L11" s="28">
        <f>SUM(L7:L10)</f>
        <v/>
      </c>
      <c r="M11" s="28">
        <f>SUM(M7:M10)</f>
        <v/>
      </c>
      <c r="N11" s="28">
        <f>SUM(N7:N10)</f>
        <v/>
      </c>
      <c r="O11" s="28">
        <f>SUM(O7:O10)</f>
        <v/>
      </c>
    </row>
    <row r="13">
      <c r="A13" s="3" t="inlineStr">
        <is>
          <t>CASH OUT</t>
        </is>
      </c>
      <c r="B13" s="4" t="n"/>
      <c r="C13" s="4" t="n"/>
      <c r="D13" s="4" t="n"/>
      <c r="E13" s="4" t="n"/>
      <c r="F13" s="4" t="n"/>
      <c r="G13" s="4" t="n"/>
      <c r="H13" s="4" t="n"/>
      <c r="I13" s="4" t="n"/>
      <c r="J13" s="4" t="n"/>
      <c r="K13" s="4" t="n"/>
      <c r="L13" s="4" t="n"/>
      <c r="M13" s="4" t="n"/>
      <c r="N13" s="4" t="n"/>
      <c r="O13" s="4" t="n"/>
    </row>
    <row r="14">
      <c r="A14" s="26" t="inlineStr">
        <is>
          <t>Payroll and contractors</t>
        </is>
      </c>
      <c r="B14" s="19" t="n">
        <v>7800</v>
      </c>
      <c r="C14" s="19" t="n">
        <v>0</v>
      </c>
      <c r="D14" s="19" t="n">
        <v>7800</v>
      </c>
      <c r="E14" s="19" t="n">
        <v>0</v>
      </c>
      <c r="F14" s="19" t="n">
        <v>7800</v>
      </c>
      <c r="G14" s="19" t="n">
        <v>0</v>
      </c>
      <c r="H14" s="19" t="n">
        <v>7800</v>
      </c>
      <c r="I14" s="19" t="n">
        <v>0</v>
      </c>
      <c r="J14" s="19" t="n">
        <v>7800</v>
      </c>
      <c r="K14" s="19" t="n">
        <v>0</v>
      </c>
      <c r="L14" s="19" t="n">
        <v>7800</v>
      </c>
      <c r="M14" s="19" t="n">
        <v>0</v>
      </c>
      <c r="N14" s="19" t="n">
        <v>7800</v>
      </c>
      <c r="O14" s="11">
        <f>SUM(B14:N14)</f>
        <v/>
      </c>
    </row>
    <row r="15">
      <c r="A15" s="26" t="inlineStr">
        <is>
          <t>Rent and utilities</t>
        </is>
      </c>
      <c r="B15" s="19" t="n">
        <v>3100</v>
      </c>
      <c r="C15" s="19" t="n">
        <v>0</v>
      </c>
      <c r="D15" s="19" t="n">
        <v>0</v>
      </c>
      <c r="E15" s="19" t="n">
        <v>0</v>
      </c>
      <c r="F15" s="19" t="n">
        <v>3100</v>
      </c>
      <c r="G15" s="19" t="n">
        <v>0</v>
      </c>
      <c r="H15" s="19" t="n">
        <v>0</v>
      </c>
      <c r="I15" s="19" t="n">
        <v>0</v>
      </c>
      <c r="J15" s="19" t="n">
        <v>3100</v>
      </c>
      <c r="K15" s="19" t="n">
        <v>0</v>
      </c>
      <c r="L15" s="19" t="n">
        <v>0</v>
      </c>
      <c r="M15" s="19" t="n">
        <v>0</v>
      </c>
      <c r="N15" s="19" t="n">
        <v>0</v>
      </c>
      <c r="O15" s="11">
        <f>SUM(B15:N15)</f>
        <v/>
      </c>
    </row>
    <row r="16">
      <c r="A16" s="26" t="inlineStr">
        <is>
          <t>Suppliers and inventory</t>
        </is>
      </c>
      <c r="B16" s="19" t="n">
        <v>2400</v>
      </c>
      <c r="C16" s="19" t="n">
        <v>3800</v>
      </c>
      <c r="D16" s="19" t="n">
        <v>1500</v>
      </c>
      <c r="E16" s="19" t="n">
        <v>2200</v>
      </c>
      <c r="F16" s="19" t="n">
        <v>2600</v>
      </c>
      <c r="G16" s="19" t="n">
        <v>3900</v>
      </c>
      <c r="H16" s="19" t="n">
        <v>1600</v>
      </c>
      <c r="I16" s="19" t="n">
        <v>2300</v>
      </c>
      <c r="J16" s="19" t="n">
        <v>2500</v>
      </c>
      <c r="K16" s="19" t="n">
        <v>4000</v>
      </c>
      <c r="L16" s="19" t="n">
        <v>1700</v>
      </c>
      <c r="M16" s="19" t="n">
        <v>2200</v>
      </c>
      <c r="N16" s="19" t="n">
        <v>2400</v>
      </c>
      <c r="O16" s="11">
        <f>SUM(B16:N16)</f>
        <v/>
      </c>
    </row>
    <row r="17">
      <c r="A17" s="26" t="inlineStr">
        <is>
          <t>Marketing</t>
        </is>
      </c>
      <c r="B17" s="19" t="n">
        <v>600</v>
      </c>
      <c r="C17" s="19" t="n">
        <v>0</v>
      </c>
      <c r="D17" s="19" t="n">
        <v>600</v>
      </c>
      <c r="E17" s="19" t="n">
        <v>0</v>
      </c>
      <c r="F17" s="19" t="n">
        <v>600</v>
      </c>
      <c r="G17" s="19" t="n">
        <v>0</v>
      </c>
      <c r="H17" s="19" t="n">
        <v>600</v>
      </c>
      <c r="I17" s="19" t="n">
        <v>0</v>
      </c>
      <c r="J17" s="19" t="n">
        <v>600</v>
      </c>
      <c r="K17" s="19" t="n">
        <v>0</v>
      </c>
      <c r="L17" s="19" t="n">
        <v>600</v>
      </c>
      <c r="M17" s="19" t="n">
        <v>0</v>
      </c>
      <c r="N17" s="19" t="n">
        <v>600</v>
      </c>
      <c r="O17" s="11">
        <f>SUM(B17:N17)</f>
        <v/>
      </c>
    </row>
    <row r="18">
      <c r="A18" s="26" t="inlineStr">
        <is>
          <t>Software and subscriptions</t>
        </is>
      </c>
      <c r="B18" s="19" t="n">
        <v>450</v>
      </c>
      <c r="C18" s="19" t="n">
        <v>0</v>
      </c>
      <c r="D18" s="19" t="n">
        <v>0</v>
      </c>
      <c r="E18" s="19" t="n">
        <v>0</v>
      </c>
      <c r="F18" s="19" t="n">
        <v>450</v>
      </c>
      <c r="G18" s="19" t="n">
        <v>0</v>
      </c>
      <c r="H18" s="19" t="n">
        <v>0</v>
      </c>
      <c r="I18" s="19" t="n">
        <v>0</v>
      </c>
      <c r="J18" s="19" t="n">
        <v>450</v>
      </c>
      <c r="K18" s="19" t="n">
        <v>0</v>
      </c>
      <c r="L18" s="19" t="n">
        <v>0</v>
      </c>
      <c r="M18" s="19" t="n">
        <v>0</v>
      </c>
      <c r="N18" s="19" t="n">
        <v>0</v>
      </c>
      <c r="O18" s="11">
        <f>SUM(B18:N18)</f>
        <v/>
      </c>
    </row>
    <row r="19">
      <c r="A19" s="26" t="inlineStr">
        <is>
          <t>Insurance</t>
        </is>
      </c>
      <c r="B19" s="19" t="n">
        <v>0</v>
      </c>
      <c r="C19" s="19" t="n">
        <v>0</v>
      </c>
      <c r="D19" s="19" t="n">
        <v>1200</v>
      </c>
      <c r="E19" s="19" t="n">
        <v>0</v>
      </c>
      <c r="F19" s="19" t="n">
        <v>0</v>
      </c>
      <c r="G19" s="19" t="n">
        <v>0</v>
      </c>
      <c r="H19" s="19" t="n">
        <v>0</v>
      </c>
      <c r="I19" s="19" t="n">
        <v>0</v>
      </c>
      <c r="J19" s="19" t="n">
        <v>0</v>
      </c>
      <c r="K19" s="19" t="n">
        <v>0</v>
      </c>
      <c r="L19" s="19" t="n">
        <v>0</v>
      </c>
      <c r="M19" s="19" t="n">
        <v>0</v>
      </c>
      <c r="N19" s="19" t="n">
        <v>0</v>
      </c>
      <c r="O19" s="11">
        <f>SUM(B19:N19)</f>
        <v/>
      </c>
    </row>
    <row r="20">
      <c r="A20" s="26" t="inlineStr">
        <is>
          <t>Loan payments</t>
        </is>
      </c>
      <c r="B20" s="19" t="n">
        <v>0</v>
      </c>
      <c r="C20" s="19" t="n">
        <v>900</v>
      </c>
      <c r="D20" s="19" t="n">
        <v>0</v>
      </c>
      <c r="E20" s="19" t="n">
        <v>0</v>
      </c>
      <c r="F20" s="19" t="n">
        <v>0</v>
      </c>
      <c r="G20" s="19" t="n">
        <v>900</v>
      </c>
      <c r="H20" s="19" t="n">
        <v>0</v>
      </c>
      <c r="I20" s="19" t="n">
        <v>0</v>
      </c>
      <c r="J20" s="19" t="n">
        <v>0</v>
      </c>
      <c r="K20" s="19" t="n">
        <v>900</v>
      </c>
      <c r="L20" s="19" t="n">
        <v>0</v>
      </c>
      <c r="M20" s="19" t="n">
        <v>0</v>
      </c>
      <c r="N20" s="19" t="n">
        <v>0</v>
      </c>
      <c r="O20" s="11">
        <f>SUM(B20:N20)</f>
        <v/>
      </c>
    </row>
    <row r="21">
      <c r="A21" s="26" t="inlineStr">
        <is>
          <t>Taxes (sales, payroll, estimated)</t>
        </is>
      </c>
      <c r="B21" s="19" t="n">
        <v>0</v>
      </c>
      <c r="C21" s="19" t="n">
        <v>0</v>
      </c>
      <c r="D21" s="19" t="n">
        <v>0</v>
      </c>
      <c r="E21" s="19" t="n">
        <v>0</v>
      </c>
      <c r="F21" s="19" t="n">
        <v>0</v>
      </c>
      <c r="G21" s="19" t="n">
        <v>0</v>
      </c>
      <c r="H21" s="19" t="n">
        <v>0</v>
      </c>
      <c r="I21" s="19" t="n">
        <v>0</v>
      </c>
      <c r="J21" s="19" t="n">
        <v>0</v>
      </c>
      <c r="K21" s="19" t="n">
        <v>0</v>
      </c>
      <c r="L21" s="19" t="n">
        <v>9600</v>
      </c>
      <c r="M21" s="19" t="n">
        <v>0</v>
      </c>
      <c r="N21" s="19" t="n">
        <v>0</v>
      </c>
      <c r="O21" s="11">
        <f>SUM(B21:N21)</f>
        <v/>
      </c>
    </row>
    <row r="22">
      <c r="A22" s="26" t="inlineStr">
        <is>
          <t>Owner draws</t>
        </is>
      </c>
      <c r="B22" s="19" t="n">
        <v>0</v>
      </c>
      <c r="C22" s="19" t="n">
        <v>2000</v>
      </c>
      <c r="D22" s="19" t="n">
        <v>0</v>
      </c>
      <c r="E22" s="19" t="n">
        <v>0</v>
      </c>
      <c r="F22" s="19" t="n">
        <v>0</v>
      </c>
      <c r="G22" s="19" t="n">
        <v>2000</v>
      </c>
      <c r="H22" s="19" t="n">
        <v>0</v>
      </c>
      <c r="I22" s="19" t="n">
        <v>0</v>
      </c>
      <c r="J22" s="19" t="n">
        <v>0</v>
      </c>
      <c r="K22" s="19" t="n">
        <v>2000</v>
      </c>
      <c r="L22" s="19" t="n">
        <v>0</v>
      </c>
      <c r="M22" s="19" t="n">
        <v>0</v>
      </c>
      <c r="N22" s="19" t="n">
        <v>0</v>
      </c>
      <c r="O22" s="11">
        <f>SUM(B22:N22)</f>
        <v/>
      </c>
    </row>
    <row r="23">
      <c r="A23" s="26" t="inlineStr">
        <is>
          <t>Other payments</t>
        </is>
      </c>
      <c r="B23" s="19" t="n">
        <v>150</v>
      </c>
      <c r="C23" s="19" t="n">
        <v>150</v>
      </c>
      <c r="D23" s="19" t="n">
        <v>150</v>
      </c>
      <c r="E23" s="19" t="n">
        <v>150</v>
      </c>
      <c r="F23" s="19" t="n">
        <v>150</v>
      </c>
      <c r="G23" s="19" t="n">
        <v>150</v>
      </c>
      <c r="H23" s="19" t="n">
        <v>150</v>
      </c>
      <c r="I23" s="19" t="n">
        <v>150</v>
      </c>
      <c r="J23" s="19" t="n">
        <v>150</v>
      </c>
      <c r="K23" s="19" t="n">
        <v>150</v>
      </c>
      <c r="L23" s="19" t="n">
        <v>150</v>
      </c>
      <c r="M23" s="19" t="n">
        <v>150</v>
      </c>
      <c r="N23" s="19" t="n">
        <v>150</v>
      </c>
      <c r="O23" s="11">
        <f>SUM(B23:N23)</f>
        <v/>
      </c>
    </row>
    <row r="24">
      <c r="A24" s="27" t="inlineStr">
        <is>
          <t>Total cash out</t>
        </is>
      </c>
      <c r="B24" s="28">
        <f>SUM(B14:B23)</f>
        <v/>
      </c>
      <c r="C24" s="28">
        <f>SUM(C14:C23)</f>
        <v/>
      </c>
      <c r="D24" s="28">
        <f>SUM(D14:D23)</f>
        <v/>
      </c>
      <c r="E24" s="28">
        <f>SUM(E14:E23)</f>
        <v/>
      </c>
      <c r="F24" s="28">
        <f>SUM(F14:F23)</f>
        <v/>
      </c>
      <c r="G24" s="28">
        <f>SUM(G14:G23)</f>
        <v/>
      </c>
      <c r="H24" s="28">
        <f>SUM(H14:H23)</f>
        <v/>
      </c>
      <c r="I24" s="28">
        <f>SUM(I14:I23)</f>
        <v/>
      </c>
      <c r="J24" s="28">
        <f>SUM(J14:J23)</f>
        <v/>
      </c>
      <c r="K24" s="28">
        <f>SUM(K14:K23)</f>
        <v/>
      </c>
      <c r="L24" s="28">
        <f>SUM(L14:L23)</f>
        <v/>
      </c>
      <c r="M24" s="28">
        <f>SUM(M14:M23)</f>
        <v/>
      </c>
      <c r="N24" s="28">
        <f>SUM(N14:N23)</f>
        <v/>
      </c>
      <c r="O24" s="28">
        <f>SUM(O14:O23)</f>
        <v/>
      </c>
    </row>
    <row r="26">
      <c r="A26" s="27" t="inlineStr">
        <is>
          <t>Net cash flow</t>
        </is>
      </c>
      <c r="B26" s="29">
        <f>B11-B24</f>
        <v/>
      </c>
      <c r="C26" s="29">
        <f>C11-C24</f>
        <v/>
      </c>
      <c r="D26" s="29">
        <f>D11-D24</f>
        <v/>
      </c>
      <c r="E26" s="29">
        <f>E11-E24</f>
        <v/>
      </c>
      <c r="F26" s="29">
        <f>F11-F24</f>
        <v/>
      </c>
      <c r="G26" s="29">
        <f>G11-G24</f>
        <v/>
      </c>
      <c r="H26" s="29">
        <f>H11-H24</f>
        <v/>
      </c>
      <c r="I26" s="29">
        <f>I11-I24</f>
        <v/>
      </c>
      <c r="J26" s="29">
        <f>J11-J24</f>
        <v/>
      </c>
      <c r="K26" s="29">
        <f>K11-K24</f>
        <v/>
      </c>
      <c r="L26" s="29">
        <f>L11-L24</f>
        <v/>
      </c>
      <c r="M26" s="29">
        <f>M11-M24</f>
        <v/>
      </c>
      <c r="N26" s="29">
        <f>N11-N24</f>
        <v/>
      </c>
      <c r="O26" s="29">
        <f>SUM(B26:N26)</f>
        <v/>
      </c>
    </row>
    <row r="27">
      <c r="A27" s="16" t="inlineStr">
        <is>
          <t>Opening balance</t>
        </is>
      </c>
      <c r="B27" s="11">
        <f>Setup!$B$6</f>
        <v/>
      </c>
      <c r="C27" s="11">
        <f>B28</f>
        <v/>
      </c>
      <c r="D27" s="11">
        <f>C28</f>
        <v/>
      </c>
      <c r="E27" s="11">
        <f>D28</f>
        <v/>
      </c>
      <c r="F27" s="11">
        <f>E28</f>
        <v/>
      </c>
      <c r="G27" s="11">
        <f>F28</f>
        <v/>
      </c>
      <c r="H27" s="11">
        <f>G28</f>
        <v/>
      </c>
      <c r="I27" s="11">
        <f>H28</f>
        <v/>
      </c>
      <c r="J27" s="11">
        <f>I28</f>
        <v/>
      </c>
      <c r="K27" s="11">
        <f>J28</f>
        <v/>
      </c>
      <c r="L27" s="11">
        <f>K28</f>
        <v/>
      </c>
      <c r="M27" s="11">
        <f>L28</f>
        <v/>
      </c>
      <c r="N27" s="11">
        <f>M28</f>
        <v/>
      </c>
    </row>
    <row r="28">
      <c r="A28" s="30" t="inlineStr">
        <is>
          <t>Closing balance</t>
        </is>
      </c>
      <c r="B28" s="31">
        <f>B27+B26</f>
        <v/>
      </c>
      <c r="C28" s="31">
        <f>C27+C26</f>
        <v/>
      </c>
      <c r="D28" s="31">
        <f>D27+D26</f>
        <v/>
      </c>
      <c r="E28" s="31">
        <f>E27+E26</f>
        <v/>
      </c>
      <c r="F28" s="31">
        <f>F27+F26</f>
        <v/>
      </c>
      <c r="G28" s="31">
        <f>G27+G26</f>
        <v/>
      </c>
      <c r="H28" s="31">
        <f>H27+H26</f>
        <v/>
      </c>
      <c r="I28" s="31">
        <f>I27+I26</f>
        <v/>
      </c>
      <c r="J28" s="31">
        <f>J27+J26</f>
        <v/>
      </c>
      <c r="K28" s="31">
        <f>K27+K26</f>
        <v/>
      </c>
      <c r="L28" s="31">
        <f>L27+L26</f>
        <v/>
      </c>
      <c r="M28" s="31">
        <f>M27+M26</f>
        <v/>
      </c>
      <c r="N28" s="31">
        <f>N27+N26</f>
        <v/>
      </c>
      <c r="O28" s="32" t="n"/>
    </row>
    <row r="29">
      <c r="A29" s="16" t="inlineStr">
        <is>
          <t>Status</t>
        </is>
      </c>
      <c r="B29" s="33">
        <f>IF(B28&lt;0,"Overdrawn",IF(B28&lt;Setup!$B$7,"Below cushion","OK"))</f>
        <v/>
      </c>
      <c r="C29" s="33">
        <f>IF(C28&lt;0,"Overdrawn",IF(C28&lt;Setup!$B$7,"Below cushion","OK"))</f>
        <v/>
      </c>
      <c r="D29" s="33">
        <f>IF(D28&lt;0,"Overdrawn",IF(D28&lt;Setup!$B$7,"Below cushion","OK"))</f>
        <v/>
      </c>
      <c r="E29" s="33">
        <f>IF(E28&lt;0,"Overdrawn",IF(E28&lt;Setup!$B$7,"Below cushion","OK"))</f>
        <v/>
      </c>
      <c r="F29" s="33">
        <f>IF(F28&lt;0,"Overdrawn",IF(F28&lt;Setup!$B$7,"Below cushion","OK"))</f>
        <v/>
      </c>
      <c r="G29" s="33">
        <f>IF(G28&lt;0,"Overdrawn",IF(G28&lt;Setup!$B$7,"Below cushion","OK"))</f>
        <v/>
      </c>
      <c r="H29" s="33">
        <f>IF(H28&lt;0,"Overdrawn",IF(H28&lt;Setup!$B$7,"Below cushion","OK"))</f>
        <v/>
      </c>
      <c r="I29" s="33">
        <f>IF(I28&lt;0,"Overdrawn",IF(I28&lt;Setup!$B$7,"Below cushion","OK"))</f>
        <v/>
      </c>
      <c r="J29" s="33">
        <f>IF(J28&lt;0,"Overdrawn",IF(J28&lt;Setup!$B$7,"Below cushion","OK"))</f>
        <v/>
      </c>
      <c r="K29" s="33">
        <f>IF(K28&lt;0,"Overdrawn",IF(K28&lt;Setup!$B$7,"Below cushion","OK"))</f>
        <v/>
      </c>
      <c r="L29" s="33">
        <f>IF(L28&lt;0,"Overdrawn",IF(L28&lt;Setup!$B$7,"Below cushion","OK"))</f>
        <v/>
      </c>
      <c r="M29" s="33">
        <f>IF(M28&lt;0,"Overdrawn",IF(M28&lt;Setup!$B$7,"Below cushion","OK"))</f>
        <v/>
      </c>
      <c r="N29" s="33">
        <f>IF(N28&lt;0,"Overdrawn",IF(N28&lt;Setup!$B$7,"Below cushion","OK"))</f>
        <v/>
      </c>
    </row>
    <row r="30">
      <c r="A30" s="24" t="inlineStr">
        <is>
          <t>Minimum cushion</t>
        </is>
      </c>
      <c r="B30" s="11">
        <f>Setup!$B$7</f>
        <v/>
      </c>
      <c r="C30" s="11">
        <f>Setup!$B$7</f>
        <v/>
      </c>
      <c r="D30" s="11">
        <f>Setup!$B$7</f>
        <v/>
      </c>
      <c r="E30" s="11">
        <f>Setup!$B$7</f>
        <v/>
      </c>
      <c r="F30" s="11">
        <f>Setup!$B$7</f>
        <v/>
      </c>
      <c r="G30" s="11">
        <f>Setup!$B$7</f>
        <v/>
      </c>
      <c r="H30" s="11">
        <f>Setup!$B$7</f>
        <v/>
      </c>
      <c r="I30" s="11">
        <f>Setup!$B$7</f>
        <v/>
      </c>
      <c r="J30" s="11">
        <f>Setup!$B$7</f>
        <v/>
      </c>
      <c r="K30" s="11">
        <f>Setup!$B$7</f>
        <v/>
      </c>
      <c r="L30" s="11">
        <f>Setup!$B$7</f>
        <v/>
      </c>
      <c r="M30" s="11">
        <f>Setup!$B$7</f>
        <v/>
      </c>
      <c r="N30" s="11">
        <f>Setup!$B$7</f>
        <v/>
      </c>
    </row>
    <row r="32">
      <c r="A32" s="3" t="inlineStr">
        <is>
          <t>AT A GLANCE</t>
        </is>
      </c>
      <c r="B32" s="4" t="n"/>
      <c r="C32" s="4" t="n"/>
      <c r="D32" s="4" t="n"/>
    </row>
    <row r="33">
      <c r="A33" s="27" t="inlineStr">
        <is>
          <t>Lowest closing balance</t>
        </is>
      </c>
      <c r="B33" s="29">
        <f>MIN(B28:N28)</f>
        <v/>
      </c>
    </row>
    <row r="34">
      <c r="A34" s="16" t="inlineStr">
        <is>
          <t>Week it happens</t>
        </is>
      </c>
      <c r="B34" s="33">
        <f>INDEX(B4:N4,MATCH(B33,B28:N28,0))</f>
        <v/>
      </c>
    </row>
    <row r="35">
      <c r="A35" s="16" t="inlineStr">
        <is>
          <t>Weeks below your cushion</t>
        </is>
      </c>
      <c r="B35" s="34">
        <f>COUNTIF(B28:N28,"&lt;"&amp;Setup!B7)</f>
        <v/>
      </c>
    </row>
    <row r="36">
      <c r="A36" s="16" t="inlineStr">
        <is>
          <t>Extra cash needed to keep the cushion</t>
        </is>
      </c>
      <c r="B36" s="29">
        <f>MAX(0,Setup!B7-B33)</f>
        <v/>
      </c>
    </row>
  </sheetData>
  <sheetProtection selectLockedCells="0" selectUnlockedCells="0" sheet="1" objects="0" insertRows="1" insertHyperlinks="1" autoFilter="1" scenarios="0" formatColumns="0" deleteColumns="1" insertColumns="1" pivotTables="1" deleteRows="1" formatCells="0" formatRows="0" sort="1"/>
  <conditionalFormatting sqref="B28:N29">
    <cfRule type="expression" priority="1" dxfId="0">
      <formula>B$28&lt;Setup!$B$7</formula>
    </cfRule>
  </conditionalFormatting>
  <conditionalFormatting sqref="B36">
    <cfRule type="expression" priority="2" dxfId="1">
      <formula>B36&gt;0</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GoProOffice</dc:creator>
  <dc:title>13 Week Cash Flow Forecast</dc:title>
  <dcterms:created xsi:type="dcterms:W3CDTF">2026-10-30T21:18:02Z</dcterms:created>
  <dcterms:modified xsi:type="dcterms:W3CDTF">2026-10-30T21:18:02Z</dcterms:modified>
</cp:coreProperties>
</file>