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Settings" sheetId="2" state="visible" r:id="rId2"/>
    <sheet name="Products" sheetId="3" state="visible" r:id="rId3"/>
    <sheet name="Summary" sheetId="4" state="visible" r:id="rId4"/>
  </sheets>
  <definedNames/>
  <calcPr calcId="124519" fullCalcOnLoad="1"/>
</workbook>
</file>

<file path=xl/styles.xml><?xml version="1.0" encoding="utf-8"?>
<styleSheet xmlns="http://schemas.openxmlformats.org/spreadsheetml/2006/main">
  <numFmts count="6">
    <numFmt numFmtId="164" formatCode="$#,##0;($#,##0);&quot;-&quot;"/>
    <numFmt numFmtId="165" formatCode="0.0%;(0.0%);&quot;-&quot;"/>
    <numFmt numFmtId="166" formatCode="$#,##0.00;($#,##0.00);&quot;-&quot;"/>
    <numFmt numFmtId="167" formatCode="#,##0.0;(#,##0.0);&quot;-&quot;"/>
    <numFmt numFmtId="168" formatCode="#,##0;(#,##0);&quot;-&quot;"/>
    <numFmt numFmtId="169" formatCode="0.00&quot;×&quot;"/>
  </numFmts>
  <fonts count="14">
    <font>
      <name val="Calibri"/>
      <family val="2"/>
      <color theme="1"/>
      <sz val="11"/>
      <scheme val="minor"/>
    </font>
    <font>
      <name val="Arial"/>
      <b val="1"/>
      <color rgb="001B4332"/>
      <sz val="20"/>
    </font>
    <font>
      <name val="Arial"/>
      <i val="1"/>
      <color rgb="005A615A"/>
      <sz val="11"/>
    </font>
    <font>
      <name val="Arial"/>
      <b val="1"/>
      <color rgb="001B4332"/>
      <sz val="9"/>
    </font>
    <font>
      <name val="Arial"/>
      <color rgb="00242824"/>
      <sz val="10"/>
    </font>
    <font>
      <name val="Arial"/>
      <b val="1"/>
      <color rgb="001B4332"/>
      <sz val="10"/>
    </font>
    <font>
      <name val="Arial"/>
      <b val="1"/>
      <color rgb="00242824"/>
      <sz val="10"/>
    </font>
    <font>
      <name val="Arial"/>
      <color rgb="000000FF"/>
      <sz val="10"/>
    </font>
    <font>
      <name val="Arial"/>
      <color rgb="005A615A"/>
      <sz val="10"/>
    </font>
    <font>
      <name val="Arial"/>
      <color rgb="005A615A"/>
      <sz val="9"/>
    </font>
    <font>
      <name val="Arial"/>
      <b val="1"/>
      <color rgb="001B4332"/>
      <sz val="16"/>
    </font>
    <font>
      <name val="Arial"/>
      <i val="1"/>
      <color rgb="005A615A"/>
      <sz val="9"/>
    </font>
    <font>
      <name val="Arial"/>
      <i val="1"/>
      <color rgb="005A615A"/>
      <sz val="10"/>
    </font>
    <font>
      <name val="Arial"/>
      <b val="1"/>
      <color rgb="00FFFFFF"/>
      <sz val="10"/>
    </font>
  </fonts>
  <fills count="4">
    <fill>
      <patternFill/>
    </fill>
    <fill>
      <patternFill patternType="gray125"/>
    </fill>
    <fill>
      <patternFill patternType="solid">
        <fgColor rgb="00FFF6D5"/>
      </patternFill>
    </fill>
    <fill>
      <patternFill patternType="solid">
        <fgColor rgb="001B4332"/>
      </patternFill>
    </fill>
  </fills>
  <borders count="3">
    <border>
      <left/>
      <right/>
      <top/>
      <bottom/>
      <diagonal/>
    </border>
    <border>
      <bottom style="thin">
        <color rgb="001B4332"/>
      </bottom>
    </border>
    <border>
      <left style="thin">
        <color rgb="00E2DCCD"/>
      </left>
      <right style="thin">
        <color rgb="00E2DCCD"/>
      </right>
      <top style="thin">
        <color rgb="00E2DCCD"/>
      </top>
      <bottom style="thin">
        <color rgb="00E2DCCD"/>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top" wrapText="1"/>
    </xf>
    <xf numFmtId="0" fontId="5" fillId="0" borderId="0" pivotButton="0" quotePrefix="0" xfId="0"/>
    <xf numFmtId="0" fontId="6" fillId="0" borderId="0" pivotButton="0" quotePrefix="0" xfId="0"/>
    <xf numFmtId="0" fontId="4" fillId="0" borderId="0" applyAlignment="1" pivotButton="0" quotePrefix="0" xfId="0">
      <alignment wrapText="1"/>
    </xf>
    <xf numFmtId="164" fontId="7" fillId="2" borderId="2" applyAlignment="1" pivotButton="0" quotePrefix="0" xfId="0">
      <alignment horizontal="right" vertical="center"/>
    </xf>
    <xf numFmtId="0" fontId="4" fillId="0" borderId="0" pivotButton="0" quotePrefix="0" xfId="0"/>
    <xf numFmtId="164" fontId="4" fillId="0" borderId="0" applyAlignment="1" pivotButton="0" quotePrefix="0" xfId="0">
      <alignment horizontal="right" vertical="center"/>
    </xf>
    <xf numFmtId="0" fontId="8" fillId="0" borderId="0" pivotButton="0" quotePrefix="0" xfId="0"/>
    <xf numFmtId="0" fontId="9" fillId="0" borderId="0" applyAlignment="1" pivotButton="0" quotePrefix="0" xfId="0">
      <alignment vertical="top" wrapText="1"/>
    </xf>
    <xf numFmtId="0" fontId="9" fillId="0" borderId="0" pivotButton="0" quotePrefix="0" xfId="0"/>
    <xf numFmtId="0" fontId="10" fillId="0" borderId="0" pivotButton="0" quotePrefix="0" xfId="0"/>
    <xf numFmtId="0" fontId="4" fillId="0" borderId="0" applyAlignment="1" pivotButton="0" quotePrefix="0" xfId="0">
      <alignment vertical="center"/>
    </xf>
    <xf numFmtId="165" fontId="7" fillId="2" borderId="2" applyAlignment="1" applyProtection="1" pivotButton="0" quotePrefix="0" xfId="0">
      <alignment horizontal="right" vertical="center"/>
      <protection locked="0" hidden="0"/>
    </xf>
    <xf numFmtId="0" fontId="11" fillId="0" borderId="0" applyAlignment="1" pivotButton="0" quotePrefix="0" xfId="0">
      <alignment vertical="top" wrapText="1"/>
    </xf>
    <xf numFmtId="166" fontId="7" fillId="2" borderId="2" applyAlignment="1" applyProtection="1" pivotButton="0" quotePrefix="0" xfId="0">
      <alignment horizontal="right" vertical="center"/>
      <protection locked="0" hidden="0"/>
    </xf>
    <xf numFmtId="164" fontId="7" fillId="2" borderId="2" applyAlignment="1" applyProtection="1" pivotButton="0" quotePrefix="0" xfId="0">
      <alignment horizontal="right" vertical="center"/>
      <protection locked="0" hidden="0"/>
    </xf>
    <xf numFmtId="0" fontId="12" fillId="0" borderId="0" pivotButton="0" quotePrefix="0" xfId="0"/>
    <xf numFmtId="0" fontId="13" fillId="3" borderId="0" applyAlignment="1" pivotButton="0" quotePrefix="0" xfId="0">
      <alignment horizontal="left" vertical="center" wrapText="1"/>
    </xf>
    <xf numFmtId="0" fontId="13" fillId="3" borderId="0" applyAlignment="1" pivotButton="0" quotePrefix="0" xfId="0">
      <alignment horizontal="center" vertical="center" wrapText="1"/>
    </xf>
    <xf numFmtId="0" fontId="7" fillId="2" borderId="2" applyAlignment="1" applyProtection="1" pivotButton="0" quotePrefix="0" xfId="0">
      <alignment horizontal="left" vertical="center"/>
      <protection locked="0" hidden="0"/>
    </xf>
    <xf numFmtId="167" fontId="7" fillId="2" borderId="2" applyAlignment="1" applyProtection="1" pivotButton="0" quotePrefix="0" xfId="0">
      <alignment horizontal="right" vertical="center"/>
      <protection locked="0" hidden="0"/>
    </xf>
    <xf numFmtId="166" fontId="4" fillId="0" borderId="0" applyAlignment="1" pivotButton="0" quotePrefix="0" xfId="0">
      <alignment horizontal="right" vertical="center"/>
    </xf>
    <xf numFmtId="166" fontId="6" fillId="0" borderId="0" applyAlignment="1" pivotButton="0" quotePrefix="0" xfId="0">
      <alignment horizontal="right" vertical="center"/>
    </xf>
    <xf numFmtId="165" fontId="4" fillId="0" borderId="0" applyAlignment="1" pivotButton="0" quotePrefix="0" xfId="0">
      <alignment horizontal="right" vertical="center"/>
    </xf>
    <xf numFmtId="168" fontId="7" fillId="2" borderId="2" applyAlignment="1" applyProtection="1" pivotButton="0" quotePrefix="0" xfId="0">
      <alignment horizontal="right" vertical="center"/>
      <protection locked="0" hidden="0"/>
    </xf>
    <xf numFmtId="168" fontId="4" fillId="0" borderId="0" applyAlignment="1" pivotButton="0" quotePrefix="0" xfId="0">
      <alignment horizontal="right" vertical="center"/>
    </xf>
    <xf numFmtId="0" fontId="6" fillId="0" borderId="0" applyAlignment="1" pivotButton="0" quotePrefix="0" xfId="0">
      <alignment vertical="center"/>
    </xf>
    <xf numFmtId="164" fontId="6" fillId="0" borderId="0" applyAlignment="1" pivotButton="0" quotePrefix="0" xfId="0">
      <alignment horizontal="right" vertical="center"/>
    </xf>
    <xf numFmtId="169" fontId="4" fillId="0" borderId="0" applyAlignment="1" pivotButton="0" quotePrefix="0" xfId="0">
      <alignment horizontal="right" vertical="center"/>
    </xf>
  </cellXfs>
  <cellStyles count="1">
    <cellStyle name="Normal" xfId="0" builtinId="0" hidden="0"/>
  </cellStyles>
  <dxfs count="2">
    <dxf>
      <fill>
        <patternFill patternType="solid">
          <fgColor rgb="00F6D5CC"/>
        </patternFill>
      </fill>
    </dxf>
    <dxf>
      <font>
        <name val="Arial"/>
        <b val="1"/>
        <color rgb="00B8503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1666875" cy="3238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1B4332"/>
    <outlinePr summaryBelow="1" summaryRight="1"/>
    <pageSetUpPr/>
  </sheetPr>
  <dimension ref="B3:C27"/>
  <sheetViews>
    <sheetView showGridLines="0" workbookViewId="0">
      <selection activeCell="A1" sqref="A1"/>
    </sheetView>
  </sheetViews>
  <sheetFormatPr baseColWidth="8" defaultRowHeight="15"/>
  <cols>
    <col width="3" customWidth="1" min="1" max="1"/>
    <col width="26" customWidth="1" min="2" max="2"/>
    <col width="90" customWidth="1" min="3" max="3"/>
  </cols>
  <sheetData>
    <row r="1" ht="30" customHeight="1"/>
    <row r="3" ht="30" customHeight="1">
      <c r="B3" s="1" t="inlineStr">
        <is>
          <t>Pricing &amp; Margin Model</t>
        </is>
      </c>
    </row>
    <row r="4">
      <c r="B4" s="2" t="inlineStr">
        <is>
          <t>Price a whole product or service line with confidence.</t>
        </is>
      </c>
    </row>
    <row r="6">
      <c r="B6" s="3" t="inlineStr">
        <is>
          <t>WHAT THIS WORKBOOK DOES</t>
        </is>
      </c>
      <c r="C6" s="4" t="n"/>
    </row>
    <row r="7" ht="45" customHeight="1">
      <c r="B7" s="5" t="inlineStr">
        <is>
          <t>Build the full cost of each product or service, see the margin and markup at your current price, and get the price that hits your target margin after payment fees. The Summary rolls everything up against your monthly overhead to show operating profit and break-even sales.</t>
        </is>
      </c>
    </row>
    <row r="9">
      <c r="B9" s="3" t="inlineStr">
        <is>
          <t>HOW TO USE IT</t>
        </is>
      </c>
      <c r="C9" s="4" t="n"/>
    </row>
    <row r="10" ht="30" customHeight="1">
      <c r="B10" s="6" t="inlineStr">
        <is>
          <t>Step 1</t>
        </is>
      </c>
      <c r="C10" s="5" t="inlineStr">
        <is>
          <t>On Settings, enter your payment fee rate, default target margin, labor rate and monthly overhead.</t>
        </is>
      </c>
    </row>
    <row r="11" ht="30" customHeight="1">
      <c r="B11" s="6" t="inlineStr">
        <is>
          <t>Step 2</t>
        </is>
      </c>
      <c r="C11" s="5" t="inlineStr">
        <is>
          <t>On Products, enter one product or service per row: its direct costs, current price and expected monthly units.</t>
        </is>
      </c>
    </row>
    <row r="12" ht="30" customHeight="1">
      <c r="B12" s="6" t="inlineStr">
        <is>
          <t>Step 3</t>
        </is>
      </c>
      <c r="C12" s="5" t="inlineStr">
        <is>
          <t>Compare ‘Current margin’ with ‘Price for target margin’. Override the target for any single row if needed.</t>
        </is>
      </c>
    </row>
    <row r="13" ht="15" customHeight="1">
      <c r="B13" s="6" t="inlineStr">
        <is>
          <t>Step 4</t>
        </is>
      </c>
      <c r="C13" s="5" t="inlineStr">
        <is>
          <t>Check the Summary for total contribution, operating profit and break-even revenue.</t>
        </is>
      </c>
    </row>
    <row r="15">
      <c r="B15" s="3" t="inlineStr">
        <is>
          <t>THE SHEETS</t>
        </is>
      </c>
      <c r="C15" s="4" t="n"/>
    </row>
    <row r="16">
      <c r="B16" s="7" t="inlineStr">
        <is>
          <t>Settings</t>
        </is>
      </c>
      <c r="C16" s="8" t="inlineStr">
        <is>
          <t>Payment fees, default target margin, labor rate and monthly overhead.</t>
        </is>
      </c>
    </row>
    <row r="17">
      <c r="B17" s="7" t="inlineStr">
        <is>
          <t>Products</t>
        </is>
      </c>
      <c r="C17" s="8" t="inlineStr">
        <is>
          <t>Up to 40 products or services with full unit costs, margins and target prices.</t>
        </is>
      </c>
    </row>
    <row r="18">
      <c r="B18" s="7" t="inlineStr">
        <is>
          <t>Summary</t>
        </is>
      </c>
      <c r="C18" s="8" t="inlineStr">
        <is>
          <t>The line as a whole: revenue, contribution, overhead, profit and break-even.</t>
        </is>
      </c>
    </row>
    <row r="20">
      <c r="B20" s="3" t="inlineStr">
        <is>
          <t>LEGEND</t>
        </is>
      </c>
      <c r="C20" s="4" t="n"/>
    </row>
    <row r="21">
      <c r="B21" s="9" t="n">
        <v>1250</v>
      </c>
      <c r="C21" s="10" t="inlineStr">
        <is>
          <t>Blue on yellow: an input. Replace the example values with your own.</t>
        </is>
      </c>
    </row>
    <row r="22">
      <c r="B22" s="11">
        <f>B21*2</f>
        <v/>
      </c>
      <c r="C22" s="10" t="inlineStr">
        <is>
          <t>Black: a formula. It updates automatically — no need to edit it.</t>
        </is>
      </c>
    </row>
    <row r="23">
      <c r="C23" s="12" t="inlineStr">
        <is>
          <t>Sheets are protected without a password so formulas aren’t overwritten by accident. To change a formula or add rows: Review &gt; Unprotect Sheet.</t>
        </is>
      </c>
    </row>
    <row r="25">
      <c r="B25" s="3" t="inlineStr">
        <is>
          <t>IMPORTANT</t>
        </is>
      </c>
      <c r="C25" s="4" t="n"/>
    </row>
    <row r="26" ht="30" customHeight="1">
      <c r="B26" s="13" t="inlineStr">
        <is>
          <t>This workbook is a planning tool. Results depend entirely on the numbers you enter, are estimates, and are not tax, legal, accounting or financial advice. Licensed for use in your own business; please don’t resell or redistribute it.</t>
        </is>
      </c>
    </row>
    <row r="27">
      <c r="B27" s="14" t="inlineStr">
        <is>
          <t>© GoProOffice, owned by GHL Financial Services · goprooffice.com · v1.0 (2026-10)</t>
        </is>
      </c>
    </row>
  </sheetData>
  <mergeCells count="2">
    <mergeCell ref="B26:C26"/>
    <mergeCell ref="B7:C7"/>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B85032"/>
    <outlinePr summaryBelow="1" summaryRight="1"/>
    <pageSetUpPr/>
  </sheetPr>
  <dimension ref="A1:C7"/>
  <sheetViews>
    <sheetView showGridLines="0" workbookViewId="0">
      <selection activeCell="A1" sqref="A1"/>
    </sheetView>
  </sheetViews>
  <sheetFormatPr baseColWidth="8" defaultRowHeight="15"/>
  <cols>
    <col width="42" customWidth="1" min="1" max="1"/>
    <col width="16" customWidth="1" min="2" max="2"/>
    <col width="64" customWidth="1" min="3" max="3"/>
  </cols>
  <sheetData>
    <row r="1" ht="26" customHeight="1">
      <c r="A1" s="15" t="inlineStr">
        <is>
          <t>Settings</t>
        </is>
      </c>
    </row>
    <row r="4">
      <c r="A4" s="16" t="inlineStr">
        <is>
          <t>Payment processing fee (share of price)</t>
        </is>
      </c>
      <c r="B4" s="17" t="n">
        <v>0.029</v>
      </c>
      <c r="C4" s="18" t="inlineStr">
        <is>
          <t>Card and payment platform fees as a share of the price. Enter 0 if none.</t>
        </is>
      </c>
    </row>
    <row r="5">
      <c r="A5" s="16" t="inlineStr">
        <is>
          <t>Default target margin</t>
        </is>
      </c>
      <c r="B5" s="17" t="n">
        <v>0.45</v>
      </c>
      <c r="C5" s="18" t="inlineStr">
        <is>
          <t>Contribution as a share of price. Each product can override this.</t>
        </is>
      </c>
    </row>
    <row r="6">
      <c r="A6" s="16" t="inlineStr">
        <is>
          <t>Labor cost per hour</t>
        </is>
      </c>
      <c r="B6" s="19" t="n">
        <v>25</v>
      </c>
      <c r="C6" s="18" t="inlineStr">
        <is>
          <t>What an hour of making or delivering costs you (wages plus taxes).</t>
        </is>
      </c>
    </row>
    <row r="7">
      <c r="A7" s="16" t="inlineStr">
        <is>
          <t>Monthly overhead (fixed costs)</t>
        </is>
      </c>
      <c r="B7" s="20" t="n">
        <v>3500</v>
      </c>
      <c r="C7" s="18" t="inlineStr">
        <is>
          <t>Rent, software, insurance, salaries not tied to units — costs the whole line must cover.</t>
        </is>
      </c>
    </row>
  </sheetData>
  <sheetProtection selectLockedCells="0" selectUnlockedCells="0" sheet="1" objects="0" insertRows="1" insertHyperlinks="1" autoFilter="1" scenarios="0" formatColumns="0" deleteColumns="1" insertColumns="1" pivotTables="1" deleteRows="1" formatCells="0" formatRows="0" sort="1"/>
  <pageMargins left="0.75" right="0.75" top="1" bottom="1" header="0.5" footer="0.5"/>
</worksheet>
</file>

<file path=xl/worksheets/sheet3.xml><?xml version="1.0" encoding="utf-8"?>
<worksheet xmlns="http://schemas.openxmlformats.org/spreadsheetml/2006/main">
  <sheetPr>
    <tabColor rgb="001B4332"/>
    <outlinePr summaryBelow="1" summaryRight="1"/>
    <pageSetUpPr/>
  </sheetPr>
  <dimension ref="A1:R4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1" customWidth="1" min="3" max="3"/>
    <col width="11" customWidth="1" min="4" max="4"/>
    <col width="9" customWidth="1" min="5" max="5"/>
    <col width="11" customWidth="1" min="6" max="6"/>
    <col width="11" customWidth="1" min="7" max="7"/>
    <col width="12" customWidth="1" min="8" max="8"/>
    <col width="12" customWidth="1" min="9" max="9"/>
    <col width="11" customWidth="1" min="10" max="10"/>
    <col width="13" customWidth="1" min="11" max="11"/>
    <col width="11" customWidth="1" min="12" max="12"/>
    <col width="11" customWidth="1" min="13" max="13"/>
    <col width="11" customWidth="1" min="14" max="14"/>
    <col width="13" customWidth="1" min="15" max="15"/>
    <col width="11" customWidth="1" min="16" max="16"/>
    <col width="13" customWidth="1" min="17" max="17"/>
    <col width="14" customWidth="1" min="18" max="18"/>
  </cols>
  <sheetData>
    <row r="1" ht="26" customHeight="1">
      <c r="A1" s="15" t="inlineStr">
        <is>
          <t>Products and services</t>
        </is>
      </c>
    </row>
    <row r="2">
      <c r="A2" s="21" t="inlineStr">
        <is>
          <t>One row per product or service. Blue on yellow cells are yours to fill in.</t>
        </is>
      </c>
    </row>
    <row r="4" ht="30" customHeight="1">
      <c r="A4" s="22" t="inlineStr">
        <is>
          <t>Product or service</t>
        </is>
      </c>
      <c r="B4" s="23" t="inlineStr">
        <is>
          <t>Materials</t>
        </is>
      </c>
      <c r="C4" s="23" t="inlineStr">
        <is>
          <t>Packaging</t>
        </is>
      </c>
      <c r="D4" s="23" t="inlineStr">
        <is>
          <t>Shipping you pay</t>
        </is>
      </c>
      <c r="E4" s="23" t="inlineStr">
        <is>
          <t>Labor hours</t>
        </is>
      </c>
      <c r="F4" s="23" t="inlineStr">
        <is>
          <t>Labor cost</t>
        </is>
      </c>
      <c r="G4" s="23" t="inlineStr">
        <is>
          <t>Other direct cost</t>
        </is>
      </c>
      <c r="H4" s="23" t="inlineStr">
        <is>
          <t>Unit cost</t>
        </is>
      </c>
      <c r="I4" s="23" t="inlineStr">
        <is>
          <t>Current price</t>
        </is>
      </c>
      <c r="J4" s="23" t="inlineStr">
        <is>
          <t>Payment fee</t>
        </is>
      </c>
      <c r="K4" s="23" t="inlineStr">
        <is>
          <t>Contribution per unit</t>
        </is>
      </c>
      <c r="L4" s="23" t="inlineStr">
        <is>
          <t>Current margin</t>
        </is>
      </c>
      <c r="M4" s="23" t="inlineStr">
        <is>
          <t>Markup on cost</t>
        </is>
      </c>
      <c r="N4" s="23" t="inlineStr">
        <is>
          <t>Target margin (optional)</t>
        </is>
      </c>
      <c r="O4" s="23" t="inlineStr">
        <is>
          <t>Price for target margin</t>
        </is>
      </c>
      <c r="P4" s="23" t="inlineStr">
        <is>
          <t>Monthly units</t>
        </is>
      </c>
      <c r="Q4" s="23" t="inlineStr">
        <is>
          <t>Monthly revenue</t>
        </is>
      </c>
      <c r="R4" s="23" t="inlineStr">
        <is>
          <t>Monthly contribution</t>
        </is>
      </c>
    </row>
    <row r="5">
      <c r="A5" s="24" t="inlineStr">
        <is>
          <t>Handmade candle (8 oz)</t>
        </is>
      </c>
      <c r="B5" s="19" t="n">
        <v>4.2</v>
      </c>
      <c r="C5" s="19" t="n">
        <v>0.9</v>
      </c>
      <c r="D5" s="19" t="n">
        <v>0</v>
      </c>
      <c r="E5" s="25" t="n">
        <v>0.25</v>
      </c>
      <c r="F5" s="26">
        <f>IF($A5="","",E5*Settings!$B$6)</f>
        <v/>
      </c>
      <c r="G5" s="19" t="n">
        <v>0.35</v>
      </c>
      <c r="H5" s="26">
        <f>IF($A5="","",B5+C5+D5+F5+G5)</f>
        <v/>
      </c>
      <c r="I5" s="19" t="n">
        <v>24</v>
      </c>
      <c r="J5" s="26">
        <f>IF($A5="","",I5*Settings!$B$4)</f>
        <v/>
      </c>
      <c r="K5" s="27">
        <f>IF($A5="","",I5-J5-H5)</f>
        <v/>
      </c>
      <c r="L5" s="28">
        <f>IF(OR($A5="",N(I5)=0),"",K5/I5)</f>
        <v/>
      </c>
      <c r="M5" s="28">
        <f>IF(OR($A5="",N(H5)=0),"",(I5-H5)/H5)</f>
        <v/>
      </c>
      <c r="N5" s="17" t="n"/>
      <c r="O5" s="27">
        <f>IF($A5="","",IF(1-Settings!$B$4-IF(N5="",Settings!$B$5,N5)&gt;0,H5/(1-Settings!$B$4-IF(N5="",Settings!$B$5,N5)),"Target too high"))</f>
        <v/>
      </c>
      <c r="P5" s="29" t="n">
        <v>180</v>
      </c>
      <c r="Q5" s="11">
        <f>IF($A5="","",I5*P5)</f>
        <v/>
      </c>
      <c r="R5" s="11">
        <f>IF($A5="","",K5*P5)</f>
        <v/>
      </c>
    </row>
    <row r="6">
      <c r="A6" s="24" t="inlineStr">
        <is>
          <t>Candle gift set</t>
        </is>
      </c>
      <c r="B6" s="19" t="n">
        <v>11.5</v>
      </c>
      <c r="C6" s="19" t="n">
        <v>3.2</v>
      </c>
      <c r="D6" s="19" t="n">
        <v>0</v>
      </c>
      <c r="E6" s="25" t="n">
        <v>0.5</v>
      </c>
      <c r="F6" s="26">
        <f>IF($A6="","",E6*Settings!$B$6)</f>
        <v/>
      </c>
      <c r="G6" s="19" t="n">
        <v>0.6</v>
      </c>
      <c r="H6" s="26">
        <f>IF($A6="","",B6+C6+D6+F6+G6)</f>
        <v/>
      </c>
      <c r="I6" s="19" t="n">
        <v>58</v>
      </c>
      <c r="J6" s="26">
        <f>IF($A6="","",I6*Settings!$B$4)</f>
        <v/>
      </c>
      <c r="K6" s="27">
        <f>IF($A6="","",I6-J6-H6)</f>
        <v/>
      </c>
      <c r="L6" s="28">
        <f>IF(OR($A6="",N(I6)=0),"",K6/I6)</f>
        <v/>
      </c>
      <c r="M6" s="28">
        <f>IF(OR($A6="",N(H6)=0),"",(I6-H6)/H6)</f>
        <v/>
      </c>
      <c r="N6" s="17" t="n">
        <v>0.5</v>
      </c>
      <c r="O6" s="27">
        <f>IF($A6="","",IF(1-Settings!$B$4-IF(N6="",Settings!$B$5,N6)&gt;0,H6/(1-Settings!$B$4-IF(N6="",Settings!$B$5,N6)),"Target too high"))</f>
        <v/>
      </c>
      <c r="P6" s="29" t="n">
        <v>40</v>
      </c>
      <c r="Q6" s="11">
        <f>IF($A6="","",I6*P6)</f>
        <v/>
      </c>
      <c r="R6" s="11">
        <f>IF($A6="","",K6*P6)</f>
        <v/>
      </c>
    </row>
    <row r="7">
      <c r="A7" s="24" t="inlineStr">
        <is>
          <t>Wax melt pack</t>
        </is>
      </c>
      <c r="B7" s="19" t="n">
        <v>1.8</v>
      </c>
      <c r="C7" s="19" t="n">
        <v>0.6</v>
      </c>
      <c r="D7" s="19" t="n">
        <v>0</v>
      </c>
      <c r="E7" s="25" t="n">
        <v>0.1</v>
      </c>
      <c r="F7" s="26">
        <f>IF($A7="","",E7*Settings!$B$6)</f>
        <v/>
      </c>
      <c r="G7" s="19" t="n">
        <v>0.1</v>
      </c>
      <c r="H7" s="26">
        <f>IF($A7="","",B7+C7+D7+F7+G7)</f>
        <v/>
      </c>
      <c r="I7" s="19" t="n">
        <v>9</v>
      </c>
      <c r="J7" s="26">
        <f>IF($A7="","",I7*Settings!$B$4)</f>
        <v/>
      </c>
      <c r="K7" s="27">
        <f>IF($A7="","",I7-J7-H7)</f>
        <v/>
      </c>
      <c r="L7" s="28">
        <f>IF(OR($A7="",N(I7)=0),"",K7/I7)</f>
        <v/>
      </c>
      <c r="M7" s="28">
        <f>IF(OR($A7="",N(H7)=0),"",(I7-H7)/H7)</f>
        <v/>
      </c>
      <c r="N7" s="17" t="n"/>
      <c r="O7" s="27">
        <f>IF($A7="","",IF(1-Settings!$B$4-IF(N7="",Settings!$B$5,N7)&gt;0,H7/(1-Settings!$B$4-IF(N7="",Settings!$B$5,N7)),"Target too high"))</f>
        <v/>
      </c>
      <c r="P7" s="29" t="n">
        <v>120</v>
      </c>
      <c r="Q7" s="11">
        <f>IF($A7="","",I7*P7)</f>
        <v/>
      </c>
      <c r="R7" s="11">
        <f>IF($A7="","",K7*P7)</f>
        <v/>
      </c>
    </row>
    <row r="8">
      <c r="A8" s="24" t="inlineStr">
        <is>
          <t>Custom order (per piece)</t>
        </is>
      </c>
      <c r="B8" s="19" t="n">
        <v>6</v>
      </c>
      <c r="C8" s="19" t="n">
        <v>1.5</v>
      </c>
      <c r="D8" s="19" t="n">
        <v>0</v>
      </c>
      <c r="E8" s="25" t="n">
        <v>1</v>
      </c>
      <c r="F8" s="26">
        <f>IF($A8="","",E8*Settings!$B$6)</f>
        <v/>
      </c>
      <c r="G8" s="19" t="n">
        <v>0.5</v>
      </c>
      <c r="H8" s="26">
        <f>IF($A8="","",B8+C8+D8+F8+G8)</f>
        <v/>
      </c>
      <c r="I8" s="19" t="n">
        <v>45</v>
      </c>
      <c r="J8" s="26">
        <f>IF($A8="","",I8*Settings!$B$4)</f>
        <v/>
      </c>
      <c r="K8" s="27">
        <f>IF($A8="","",I8-J8-H8)</f>
        <v/>
      </c>
      <c r="L8" s="28">
        <f>IF(OR($A8="",N(I8)=0),"",K8/I8)</f>
        <v/>
      </c>
      <c r="M8" s="28">
        <f>IF(OR($A8="",N(H8)=0),"",(I8-H8)/H8)</f>
        <v/>
      </c>
      <c r="N8" s="17" t="n">
        <v>0.55</v>
      </c>
      <c r="O8" s="27">
        <f>IF($A8="","",IF(1-Settings!$B$4-IF(N8="",Settings!$B$5,N8)&gt;0,H8/(1-Settings!$B$4-IF(N8="",Settings!$B$5,N8)),"Target too high"))</f>
        <v/>
      </c>
      <c r="P8" s="29" t="n">
        <v>15</v>
      </c>
      <c r="Q8" s="11">
        <f>IF($A8="","",I8*P8)</f>
        <v/>
      </c>
      <c r="R8" s="11">
        <f>IF($A8="","",K8*P8)</f>
        <v/>
      </c>
    </row>
    <row r="9">
      <c r="A9" s="24" t="n"/>
      <c r="B9" s="19" t="n"/>
      <c r="C9" s="19" t="n"/>
      <c r="D9" s="19" t="n"/>
      <c r="E9" s="25" t="n"/>
      <c r="F9" s="26">
        <f>IF($A9="","",E9*Settings!$B$6)</f>
        <v/>
      </c>
      <c r="G9" s="19" t="n"/>
      <c r="H9" s="26">
        <f>IF($A9="","",B9+C9+D9+F9+G9)</f>
        <v/>
      </c>
      <c r="I9" s="19" t="n"/>
      <c r="J9" s="26">
        <f>IF($A9="","",I9*Settings!$B$4)</f>
        <v/>
      </c>
      <c r="K9" s="27">
        <f>IF($A9="","",I9-J9-H9)</f>
        <v/>
      </c>
      <c r="L9" s="28">
        <f>IF(OR($A9="",N(I9)=0),"",K9/I9)</f>
        <v/>
      </c>
      <c r="M9" s="28">
        <f>IF(OR($A9="",N(H9)=0),"",(I9-H9)/H9)</f>
        <v/>
      </c>
      <c r="N9" s="17" t="n"/>
      <c r="O9" s="27">
        <f>IF($A9="","",IF(1-Settings!$B$4-IF(N9="",Settings!$B$5,N9)&gt;0,H9/(1-Settings!$B$4-IF(N9="",Settings!$B$5,N9)),"Target too high"))</f>
        <v/>
      </c>
      <c r="P9" s="29" t="n"/>
      <c r="Q9" s="11">
        <f>IF($A9="","",I9*P9)</f>
        <v/>
      </c>
      <c r="R9" s="11">
        <f>IF($A9="","",K9*P9)</f>
        <v/>
      </c>
    </row>
    <row r="10">
      <c r="A10" s="24" t="n"/>
      <c r="B10" s="19" t="n"/>
      <c r="C10" s="19" t="n"/>
      <c r="D10" s="19" t="n"/>
      <c r="E10" s="25" t="n"/>
      <c r="F10" s="26">
        <f>IF($A10="","",E10*Settings!$B$6)</f>
        <v/>
      </c>
      <c r="G10" s="19" t="n"/>
      <c r="H10" s="26">
        <f>IF($A10="","",B10+C10+D10+F10+G10)</f>
        <v/>
      </c>
      <c r="I10" s="19" t="n"/>
      <c r="J10" s="26">
        <f>IF($A10="","",I10*Settings!$B$4)</f>
        <v/>
      </c>
      <c r="K10" s="27">
        <f>IF($A10="","",I10-J10-H10)</f>
        <v/>
      </c>
      <c r="L10" s="28">
        <f>IF(OR($A10="",N(I10)=0),"",K10/I10)</f>
        <v/>
      </c>
      <c r="M10" s="28">
        <f>IF(OR($A10="",N(H10)=0),"",(I10-H10)/H10)</f>
        <v/>
      </c>
      <c r="N10" s="17" t="n"/>
      <c r="O10" s="27">
        <f>IF($A10="","",IF(1-Settings!$B$4-IF(N10="",Settings!$B$5,N10)&gt;0,H10/(1-Settings!$B$4-IF(N10="",Settings!$B$5,N10)),"Target too high"))</f>
        <v/>
      </c>
      <c r="P10" s="29" t="n"/>
      <c r="Q10" s="11">
        <f>IF($A10="","",I10*P10)</f>
        <v/>
      </c>
      <c r="R10" s="11">
        <f>IF($A10="","",K10*P10)</f>
        <v/>
      </c>
    </row>
    <row r="11">
      <c r="A11" s="24" t="n"/>
      <c r="B11" s="19" t="n"/>
      <c r="C11" s="19" t="n"/>
      <c r="D11" s="19" t="n"/>
      <c r="E11" s="25" t="n"/>
      <c r="F11" s="26">
        <f>IF($A11="","",E11*Settings!$B$6)</f>
        <v/>
      </c>
      <c r="G11" s="19" t="n"/>
      <c r="H11" s="26">
        <f>IF($A11="","",B11+C11+D11+F11+G11)</f>
        <v/>
      </c>
      <c r="I11" s="19" t="n"/>
      <c r="J11" s="26">
        <f>IF($A11="","",I11*Settings!$B$4)</f>
        <v/>
      </c>
      <c r="K11" s="27">
        <f>IF($A11="","",I11-J11-H11)</f>
        <v/>
      </c>
      <c r="L11" s="28">
        <f>IF(OR($A11="",N(I11)=0),"",K11/I11)</f>
        <v/>
      </c>
      <c r="M11" s="28">
        <f>IF(OR($A11="",N(H11)=0),"",(I11-H11)/H11)</f>
        <v/>
      </c>
      <c r="N11" s="17" t="n"/>
      <c r="O11" s="27">
        <f>IF($A11="","",IF(1-Settings!$B$4-IF(N11="",Settings!$B$5,N11)&gt;0,H11/(1-Settings!$B$4-IF(N11="",Settings!$B$5,N11)),"Target too high"))</f>
        <v/>
      </c>
      <c r="P11" s="29" t="n"/>
      <c r="Q11" s="11">
        <f>IF($A11="","",I11*P11)</f>
        <v/>
      </c>
      <c r="R11" s="11">
        <f>IF($A11="","",K11*P11)</f>
        <v/>
      </c>
    </row>
    <row r="12">
      <c r="A12" s="24" t="n"/>
      <c r="B12" s="19" t="n"/>
      <c r="C12" s="19" t="n"/>
      <c r="D12" s="19" t="n"/>
      <c r="E12" s="25" t="n"/>
      <c r="F12" s="26">
        <f>IF($A12="","",E12*Settings!$B$6)</f>
        <v/>
      </c>
      <c r="G12" s="19" t="n"/>
      <c r="H12" s="26">
        <f>IF($A12="","",B12+C12+D12+F12+G12)</f>
        <v/>
      </c>
      <c r="I12" s="19" t="n"/>
      <c r="J12" s="26">
        <f>IF($A12="","",I12*Settings!$B$4)</f>
        <v/>
      </c>
      <c r="K12" s="27">
        <f>IF($A12="","",I12-J12-H12)</f>
        <v/>
      </c>
      <c r="L12" s="28">
        <f>IF(OR($A12="",N(I12)=0),"",K12/I12)</f>
        <v/>
      </c>
      <c r="M12" s="28">
        <f>IF(OR($A12="",N(H12)=0),"",(I12-H12)/H12)</f>
        <v/>
      </c>
      <c r="N12" s="17" t="n"/>
      <c r="O12" s="27">
        <f>IF($A12="","",IF(1-Settings!$B$4-IF(N12="",Settings!$B$5,N12)&gt;0,H12/(1-Settings!$B$4-IF(N12="",Settings!$B$5,N12)),"Target too high"))</f>
        <v/>
      </c>
      <c r="P12" s="29" t="n"/>
      <c r="Q12" s="11">
        <f>IF($A12="","",I12*P12)</f>
        <v/>
      </c>
      <c r="R12" s="11">
        <f>IF($A12="","",K12*P12)</f>
        <v/>
      </c>
    </row>
    <row r="13">
      <c r="A13" s="24" t="n"/>
      <c r="B13" s="19" t="n"/>
      <c r="C13" s="19" t="n"/>
      <c r="D13" s="19" t="n"/>
      <c r="E13" s="25" t="n"/>
      <c r="F13" s="26">
        <f>IF($A13="","",E13*Settings!$B$6)</f>
        <v/>
      </c>
      <c r="G13" s="19" t="n"/>
      <c r="H13" s="26">
        <f>IF($A13="","",B13+C13+D13+F13+G13)</f>
        <v/>
      </c>
      <c r="I13" s="19" t="n"/>
      <c r="J13" s="26">
        <f>IF($A13="","",I13*Settings!$B$4)</f>
        <v/>
      </c>
      <c r="K13" s="27">
        <f>IF($A13="","",I13-J13-H13)</f>
        <v/>
      </c>
      <c r="L13" s="28">
        <f>IF(OR($A13="",N(I13)=0),"",K13/I13)</f>
        <v/>
      </c>
      <c r="M13" s="28">
        <f>IF(OR($A13="",N(H13)=0),"",(I13-H13)/H13)</f>
        <v/>
      </c>
      <c r="N13" s="17" t="n"/>
      <c r="O13" s="27">
        <f>IF($A13="","",IF(1-Settings!$B$4-IF(N13="",Settings!$B$5,N13)&gt;0,H13/(1-Settings!$B$4-IF(N13="",Settings!$B$5,N13)),"Target too high"))</f>
        <v/>
      </c>
      <c r="P13" s="29" t="n"/>
      <c r="Q13" s="11">
        <f>IF($A13="","",I13*P13)</f>
        <v/>
      </c>
      <c r="R13" s="11">
        <f>IF($A13="","",K13*P13)</f>
        <v/>
      </c>
    </row>
    <row r="14">
      <c r="A14" s="24" t="n"/>
      <c r="B14" s="19" t="n"/>
      <c r="C14" s="19" t="n"/>
      <c r="D14" s="19" t="n"/>
      <c r="E14" s="25" t="n"/>
      <c r="F14" s="26">
        <f>IF($A14="","",E14*Settings!$B$6)</f>
        <v/>
      </c>
      <c r="G14" s="19" t="n"/>
      <c r="H14" s="26">
        <f>IF($A14="","",B14+C14+D14+F14+G14)</f>
        <v/>
      </c>
      <c r="I14" s="19" t="n"/>
      <c r="J14" s="26">
        <f>IF($A14="","",I14*Settings!$B$4)</f>
        <v/>
      </c>
      <c r="K14" s="27">
        <f>IF($A14="","",I14-J14-H14)</f>
        <v/>
      </c>
      <c r="L14" s="28">
        <f>IF(OR($A14="",N(I14)=0),"",K14/I14)</f>
        <v/>
      </c>
      <c r="M14" s="28">
        <f>IF(OR($A14="",N(H14)=0),"",(I14-H14)/H14)</f>
        <v/>
      </c>
      <c r="N14" s="17" t="n"/>
      <c r="O14" s="27">
        <f>IF($A14="","",IF(1-Settings!$B$4-IF(N14="",Settings!$B$5,N14)&gt;0,H14/(1-Settings!$B$4-IF(N14="",Settings!$B$5,N14)),"Target too high"))</f>
        <v/>
      </c>
      <c r="P14" s="29" t="n"/>
      <c r="Q14" s="11">
        <f>IF($A14="","",I14*P14)</f>
        <v/>
      </c>
      <c r="R14" s="11">
        <f>IF($A14="","",K14*P14)</f>
        <v/>
      </c>
    </row>
    <row r="15">
      <c r="A15" s="24" t="n"/>
      <c r="B15" s="19" t="n"/>
      <c r="C15" s="19" t="n"/>
      <c r="D15" s="19" t="n"/>
      <c r="E15" s="25" t="n"/>
      <c r="F15" s="26">
        <f>IF($A15="","",E15*Settings!$B$6)</f>
        <v/>
      </c>
      <c r="G15" s="19" t="n"/>
      <c r="H15" s="26">
        <f>IF($A15="","",B15+C15+D15+F15+G15)</f>
        <v/>
      </c>
      <c r="I15" s="19" t="n"/>
      <c r="J15" s="26">
        <f>IF($A15="","",I15*Settings!$B$4)</f>
        <v/>
      </c>
      <c r="K15" s="27">
        <f>IF($A15="","",I15-J15-H15)</f>
        <v/>
      </c>
      <c r="L15" s="28">
        <f>IF(OR($A15="",N(I15)=0),"",K15/I15)</f>
        <v/>
      </c>
      <c r="M15" s="28">
        <f>IF(OR($A15="",N(H15)=0),"",(I15-H15)/H15)</f>
        <v/>
      </c>
      <c r="N15" s="17" t="n"/>
      <c r="O15" s="27">
        <f>IF($A15="","",IF(1-Settings!$B$4-IF(N15="",Settings!$B$5,N15)&gt;0,H15/(1-Settings!$B$4-IF(N15="",Settings!$B$5,N15)),"Target too high"))</f>
        <v/>
      </c>
      <c r="P15" s="29" t="n"/>
      <c r="Q15" s="11">
        <f>IF($A15="","",I15*P15)</f>
        <v/>
      </c>
      <c r="R15" s="11">
        <f>IF($A15="","",K15*P15)</f>
        <v/>
      </c>
    </row>
    <row r="16">
      <c r="A16" s="24" t="n"/>
      <c r="B16" s="19" t="n"/>
      <c r="C16" s="19" t="n"/>
      <c r="D16" s="19" t="n"/>
      <c r="E16" s="25" t="n"/>
      <c r="F16" s="26">
        <f>IF($A16="","",E16*Settings!$B$6)</f>
        <v/>
      </c>
      <c r="G16" s="19" t="n"/>
      <c r="H16" s="26">
        <f>IF($A16="","",B16+C16+D16+F16+G16)</f>
        <v/>
      </c>
      <c r="I16" s="19" t="n"/>
      <c r="J16" s="26">
        <f>IF($A16="","",I16*Settings!$B$4)</f>
        <v/>
      </c>
      <c r="K16" s="27">
        <f>IF($A16="","",I16-J16-H16)</f>
        <v/>
      </c>
      <c r="L16" s="28">
        <f>IF(OR($A16="",N(I16)=0),"",K16/I16)</f>
        <v/>
      </c>
      <c r="M16" s="28">
        <f>IF(OR($A16="",N(H16)=0),"",(I16-H16)/H16)</f>
        <v/>
      </c>
      <c r="N16" s="17" t="n"/>
      <c r="O16" s="27">
        <f>IF($A16="","",IF(1-Settings!$B$4-IF(N16="",Settings!$B$5,N16)&gt;0,H16/(1-Settings!$B$4-IF(N16="",Settings!$B$5,N16)),"Target too high"))</f>
        <v/>
      </c>
      <c r="P16" s="29" t="n"/>
      <c r="Q16" s="11">
        <f>IF($A16="","",I16*P16)</f>
        <v/>
      </c>
      <c r="R16" s="11">
        <f>IF($A16="","",K16*P16)</f>
        <v/>
      </c>
    </row>
    <row r="17">
      <c r="A17" s="24" t="n"/>
      <c r="B17" s="19" t="n"/>
      <c r="C17" s="19" t="n"/>
      <c r="D17" s="19" t="n"/>
      <c r="E17" s="25" t="n"/>
      <c r="F17" s="26">
        <f>IF($A17="","",E17*Settings!$B$6)</f>
        <v/>
      </c>
      <c r="G17" s="19" t="n"/>
      <c r="H17" s="26">
        <f>IF($A17="","",B17+C17+D17+F17+G17)</f>
        <v/>
      </c>
      <c r="I17" s="19" t="n"/>
      <c r="J17" s="26">
        <f>IF($A17="","",I17*Settings!$B$4)</f>
        <v/>
      </c>
      <c r="K17" s="27">
        <f>IF($A17="","",I17-J17-H17)</f>
        <v/>
      </c>
      <c r="L17" s="28">
        <f>IF(OR($A17="",N(I17)=0),"",K17/I17)</f>
        <v/>
      </c>
      <c r="M17" s="28">
        <f>IF(OR($A17="",N(H17)=0),"",(I17-H17)/H17)</f>
        <v/>
      </c>
      <c r="N17" s="17" t="n"/>
      <c r="O17" s="27">
        <f>IF($A17="","",IF(1-Settings!$B$4-IF(N17="",Settings!$B$5,N17)&gt;0,H17/(1-Settings!$B$4-IF(N17="",Settings!$B$5,N17)),"Target too high"))</f>
        <v/>
      </c>
      <c r="P17" s="29" t="n"/>
      <c r="Q17" s="11">
        <f>IF($A17="","",I17*P17)</f>
        <v/>
      </c>
      <c r="R17" s="11">
        <f>IF($A17="","",K17*P17)</f>
        <v/>
      </c>
    </row>
    <row r="18">
      <c r="A18" s="24" t="n"/>
      <c r="B18" s="19" t="n"/>
      <c r="C18" s="19" t="n"/>
      <c r="D18" s="19" t="n"/>
      <c r="E18" s="25" t="n"/>
      <c r="F18" s="26">
        <f>IF($A18="","",E18*Settings!$B$6)</f>
        <v/>
      </c>
      <c r="G18" s="19" t="n"/>
      <c r="H18" s="26">
        <f>IF($A18="","",B18+C18+D18+F18+G18)</f>
        <v/>
      </c>
      <c r="I18" s="19" t="n"/>
      <c r="J18" s="26">
        <f>IF($A18="","",I18*Settings!$B$4)</f>
        <v/>
      </c>
      <c r="K18" s="27">
        <f>IF($A18="","",I18-J18-H18)</f>
        <v/>
      </c>
      <c r="L18" s="28">
        <f>IF(OR($A18="",N(I18)=0),"",K18/I18)</f>
        <v/>
      </c>
      <c r="M18" s="28">
        <f>IF(OR($A18="",N(H18)=0),"",(I18-H18)/H18)</f>
        <v/>
      </c>
      <c r="N18" s="17" t="n"/>
      <c r="O18" s="27">
        <f>IF($A18="","",IF(1-Settings!$B$4-IF(N18="",Settings!$B$5,N18)&gt;0,H18/(1-Settings!$B$4-IF(N18="",Settings!$B$5,N18)),"Target too high"))</f>
        <v/>
      </c>
      <c r="P18" s="29" t="n"/>
      <c r="Q18" s="11">
        <f>IF($A18="","",I18*P18)</f>
        <v/>
      </c>
      <c r="R18" s="11">
        <f>IF($A18="","",K18*P18)</f>
        <v/>
      </c>
    </row>
    <row r="19">
      <c r="A19" s="24" t="n"/>
      <c r="B19" s="19" t="n"/>
      <c r="C19" s="19" t="n"/>
      <c r="D19" s="19" t="n"/>
      <c r="E19" s="25" t="n"/>
      <c r="F19" s="26">
        <f>IF($A19="","",E19*Settings!$B$6)</f>
        <v/>
      </c>
      <c r="G19" s="19" t="n"/>
      <c r="H19" s="26">
        <f>IF($A19="","",B19+C19+D19+F19+G19)</f>
        <v/>
      </c>
      <c r="I19" s="19" t="n"/>
      <c r="J19" s="26">
        <f>IF($A19="","",I19*Settings!$B$4)</f>
        <v/>
      </c>
      <c r="K19" s="27">
        <f>IF($A19="","",I19-J19-H19)</f>
        <v/>
      </c>
      <c r="L19" s="28">
        <f>IF(OR($A19="",N(I19)=0),"",K19/I19)</f>
        <v/>
      </c>
      <c r="M19" s="28">
        <f>IF(OR($A19="",N(H19)=0),"",(I19-H19)/H19)</f>
        <v/>
      </c>
      <c r="N19" s="17" t="n"/>
      <c r="O19" s="27">
        <f>IF($A19="","",IF(1-Settings!$B$4-IF(N19="",Settings!$B$5,N19)&gt;0,H19/(1-Settings!$B$4-IF(N19="",Settings!$B$5,N19)),"Target too high"))</f>
        <v/>
      </c>
      <c r="P19" s="29" t="n"/>
      <c r="Q19" s="11">
        <f>IF($A19="","",I19*P19)</f>
        <v/>
      </c>
      <c r="R19" s="11">
        <f>IF($A19="","",K19*P19)</f>
        <v/>
      </c>
    </row>
    <row r="20">
      <c r="A20" s="24" t="n"/>
      <c r="B20" s="19" t="n"/>
      <c r="C20" s="19" t="n"/>
      <c r="D20" s="19" t="n"/>
      <c r="E20" s="25" t="n"/>
      <c r="F20" s="26">
        <f>IF($A20="","",E20*Settings!$B$6)</f>
        <v/>
      </c>
      <c r="G20" s="19" t="n"/>
      <c r="H20" s="26">
        <f>IF($A20="","",B20+C20+D20+F20+G20)</f>
        <v/>
      </c>
      <c r="I20" s="19" t="n"/>
      <c r="J20" s="26">
        <f>IF($A20="","",I20*Settings!$B$4)</f>
        <v/>
      </c>
      <c r="K20" s="27">
        <f>IF($A20="","",I20-J20-H20)</f>
        <v/>
      </c>
      <c r="L20" s="28">
        <f>IF(OR($A20="",N(I20)=0),"",K20/I20)</f>
        <v/>
      </c>
      <c r="M20" s="28">
        <f>IF(OR($A20="",N(H20)=0),"",(I20-H20)/H20)</f>
        <v/>
      </c>
      <c r="N20" s="17" t="n"/>
      <c r="O20" s="27">
        <f>IF($A20="","",IF(1-Settings!$B$4-IF(N20="",Settings!$B$5,N20)&gt;0,H20/(1-Settings!$B$4-IF(N20="",Settings!$B$5,N20)),"Target too high"))</f>
        <v/>
      </c>
      <c r="P20" s="29" t="n"/>
      <c r="Q20" s="11">
        <f>IF($A20="","",I20*P20)</f>
        <v/>
      </c>
      <c r="R20" s="11">
        <f>IF($A20="","",K20*P20)</f>
        <v/>
      </c>
    </row>
    <row r="21">
      <c r="A21" s="24" t="n"/>
      <c r="B21" s="19" t="n"/>
      <c r="C21" s="19" t="n"/>
      <c r="D21" s="19" t="n"/>
      <c r="E21" s="25" t="n"/>
      <c r="F21" s="26">
        <f>IF($A21="","",E21*Settings!$B$6)</f>
        <v/>
      </c>
      <c r="G21" s="19" t="n"/>
      <c r="H21" s="26">
        <f>IF($A21="","",B21+C21+D21+F21+G21)</f>
        <v/>
      </c>
      <c r="I21" s="19" t="n"/>
      <c r="J21" s="26">
        <f>IF($A21="","",I21*Settings!$B$4)</f>
        <v/>
      </c>
      <c r="K21" s="27">
        <f>IF($A21="","",I21-J21-H21)</f>
        <v/>
      </c>
      <c r="L21" s="28">
        <f>IF(OR($A21="",N(I21)=0),"",K21/I21)</f>
        <v/>
      </c>
      <c r="M21" s="28">
        <f>IF(OR($A21="",N(H21)=0),"",(I21-H21)/H21)</f>
        <v/>
      </c>
      <c r="N21" s="17" t="n"/>
      <c r="O21" s="27">
        <f>IF($A21="","",IF(1-Settings!$B$4-IF(N21="",Settings!$B$5,N21)&gt;0,H21/(1-Settings!$B$4-IF(N21="",Settings!$B$5,N21)),"Target too high"))</f>
        <v/>
      </c>
      <c r="P21" s="29" t="n"/>
      <c r="Q21" s="11">
        <f>IF($A21="","",I21*P21)</f>
        <v/>
      </c>
      <c r="R21" s="11">
        <f>IF($A21="","",K21*P21)</f>
        <v/>
      </c>
    </row>
    <row r="22">
      <c r="A22" s="24" t="n"/>
      <c r="B22" s="19" t="n"/>
      <c r="C22" s="19" t="n"/>
      <c r="D22" s="19" t="n"/>
      <c r="E22" s="25" t="n"/>
      <c r="F22" s="26">
        <f>IF($A22="","",E22*Settings!$B$6)</f>
        <v/>
      </c>
      <c r="G22" s="19" t="n"/>
      <c r="H22" s="26">
        <f>IF($A22="","",B22+C22+D22+F22+G22)</f>
        <v/>
      </c>
      <c r="I22" s="19" t="n"/>
      <c r="J22" s="26">
        <f>IF($A22="","",I22*Settings!$B$4)</f>
        <v/>
      </c>
      <c r="K22" s="27">
        <f>IF($A22="","",I22-J22-H22)</f>
        <v/>
      </c>
      <c r="L22" s="28">
        <f>IF(OR($A22="",N(I22)=0),"",K22/I22)</f>
        <v/>
      </c>
      <c r="M22" s="28">
        <f>IF(OR($A22="",N(H22)=0),"",(I22-H22)/H22)</f>
        <v/>
      </c>
      <c r="N22" s="17" t="n"/>
      <c r="O22" s="27">
        <f>IF($A22="","",IF(1-Settings!$B$4-IF(N22="",Settings!$B$5,N22)&gt;0,H22/(1-Settings!$B$4-IF(N22="",Settings!$B$5,N22)),"Target too high"))</f>
        <v/>
      </c>
      <c r="P22" s="29" t="n"/>
      <c r="Q22" s="11">
        <f>IF($A22="","",I22*P22)</f>
        <v/>
      </c>
      <c r="R22" s="11">
        <f>IF($A22="","",K22*P22)</f>
        <v/>
      </c>
    </row>
    <row r="23">
      <c r="A23" s="24" t="n"/>
      <c r="B23" s="19" t="n"/>
      <c r="C23" s="19" t="n"/>
      <c r="D23" s="19" t="n"/>
      <c r="E23" s="25" t="n"/>
      <c r="F23" s="26">
        <f>IF($A23="","",E23*Settings!$B$6)</f>
        <v/>
      </c>
      <c r="G23" s="19" t="n"/>
      <c r="H23" s="26">
        <f>IF($A23="","",B23+C23+D23+F23+G23)</f>
        <v/>
      </c>
      <c r="I23" s="19" t="n"/>
      <c r="J23" s="26">
        <f>IF($A23="","",I23*Settings!$B$4)</f>
        <v/>
      </c>
      <c r="K23" s="27">
        <f>IF($A23="","",I23-J23-H23)</f>
        <v/>
      </c>
      <c r="L23" s="28">
        <f>IF(OR($A23="",N(I23)=0),"",K23/I23)</f>
        <v/>
      </c>
      <c r="M23" s="28">
        <f>IF(OR($A23="",N(H23)=0),"",(I23-H23)/H23)</f>
        <v/>
      </c>
      <c r="N23" s="17" t="n"/>
      <c r="O23" s="27">
        <f>IF($A23="","",IF(1-Settings!$B$4-IF(N23="",Settings!$B$5,N23)&gt;0,H23/(1-Settings!$B$4-IF(N23="",Settings!$B$5,N23)),"Target too high"))</f>
        <v/>
      </c>
      <c r="P23" s="29" t="n"/>
      <c r="Q23" s="11">
        <f>IF($A23="","",I23*P23)</f>
        <v/>
      </c>
      <c r="R23" s="11">
        <f>IF($A23="","",K23*P23)</f>
        <v/>
      </c>
    </row>
    <row r="24">
      <c r="A24" s="24" t="n"/>
      <c r="B24" s="19" t="n"/>
      <c r="C24" s="19" t="n"/>
      <c r="D24" s="19" t="n"/>
      <c r="E24" s="25" t="n"/>
      <c r="F24" s="26">
        <f>IF($A24="","",E24*Settings!$B$6)</f>
        <v/>
      </c>
      <c r="G24" s="19" t="n"/>
      <c r="H24" s="26">
        <f>IF($A24="","",B24+C24+D24+F24+G24)</f>
        <v/>
      </c>
      <c r="I24" s="19" t="n"/>
      <c r="J24" s="26">
        <f>IF($A24="","",I24*Settings!$B$4)</f>
        <v/>
      </c>
      <c r="K24" s="27">
        <f>IF($A24="","",I24-J24-H24)</f>
        <v/>
      </c>
      <c r="L24" s="28">
        <f>IF(OR($A24="",N(I24)=0),"",K24/I24)</f>
        <v/>
      </c>
      <c r="M24" s="28">
        <f>IF(OR($A24="",N(H24)=0),"",(I24-H24)/H24)</f>
        <v/>
      </c>
      <c r="N24" s="17" t="n"/>
      <c r="O24" s="27">
        <f>IF($A24="","",IF(1-Settings!$B$4-IF(N24="",Settings!$B$5,N24)&gt;0,H24/(1-Settings!$B$4-IF(N24="",Settings!$B$5,N24)),"Target too high"))</f>
        <v/>
      </c>
      <c r="P24" s="29" t="n"/>
      <c r="Q24" s="11">
        <f>IF($A24="","",I24*P24)</f>
        <v/>
      </c>
      <c r="R24" s="11">
        <f>IF($A24="","",K24*P24)</f>
        <v/>
      </c>
    </row>
    <row r="25">
      <c r="A25" s="24" t="n"/>
      <c r="B25" s="19" t="n"/>
      <c r="C25" s="19" t="n"/>
      <c r="D25" s="19" t="n"/>
      <c r="E25" s="25" t="n"/>
      <c r="F25" s="26">
        <f>IF($A25="","",E25*Settings!$B$6)</f>
        <v/>
      </c>
      <c r="G25" s="19" t="n"/>
      <c r="H25" s="26">
        <f>IF($A25="","",B25+C25+D25+F25+G25)</f>
        <v/>
      </c>
      <c r="I25" s="19" t="n"/>
      <c r="J25" s="26">
        <f>IF($A25="","",I25*Settings!$B$4)</f>
        <v/>
      </c>
      <c r="K25" s="27">
        <f>IF($A25="","",I25-J25-H25)</f>
        <v/>
      </c>
      <c r="L25" s="28">
        <f>IF(OR($A25="",N(I25)=0),"",K25/I25)</f>
        <v/>
      </c>
      <c r="M25" s="28">
        <f>IF(OR($A25="",N(H25)=0),"",(I25-H25)/H25)</f>
        <v/>
      </c>
      <c r="N25" s="17" t="n"/>
      <c r="O25" s="27">
        <f>IF($A25="","",IF(1-Settings!$B$4-IF(N25="",Settings!$B$5,N25)&gt;0,H25/(1-Settings!$B$4-IF(N25="",Settings!$B$5,N25)),"Target too high"))</f>
        <v/>
      </c>
      <c r="P25" s="29" t="n"/>
      <c r="Q25" s="11">
        <f>IF($A25="","",I25*P25)</f>
        <v/>
      </c>
      <c r="R25" s="11">
        <f>IF($A25="","",K25*P25)</f>
        <v/>
      </c>
    </row>
    <row r="26">
      <c r="A26" s="24" t="n"/>
      <c r="B26" s="19" t="n"/>
      <c r="C26" s="19" t="n"/>
      <c r="D26" s="19" t="n"/>
      <c r="E26" s="25" t="n"/>
      <c r="F26" s="26">
        <f>IF($A26="","",E26*Settings!$B$6)</f>
        <v/>
      </c>
      <c r="G26" s="19" t="n"/>
      <c r="H26" s="26">
        <f>IF($A26="","",B26+C26+D26+F26+G26)</f>
        <v/>
      </c>
      <c r="I26" s="19" t="n"/>
      <c r="J26" s="26">
        <f>IF($A26="","",I26*Settings!$B$4)</f>
        <v/>
      </c>
      <c r="K26" s="27">
        <f>IF($A26="","",I26-J26-H26)</f>
        <v/>
      </c>
      <c r="L26" s="28">
        <f>IF(OR($A26="",N(I26)=0),"",K26/I26)</f>
        <v/>
      </c>
      <c r="M26" s="28">
        <f>IF(OR($A26="",N(H26)=0),"",(I26-H26)/H26)</f>
        <v/>
      </c>
      <c r="N26" s="17" t="n"/>
      <c r="O26" s="27">
        <f>IF($A26="","",IF(1-Settings!$B$4-IF(N26="",Settings!$B$5,N26)&gt;0,H26/(1-Settings!$B$4-IF(N26="",Settings!$B$5,N26)),"Target too high"))</f>
        <v/>
      </c>
      <c r="P26" s="29" t="n"/>
      <c r="Q26" s="11">
        <f>IF($A26="","",I26*P26)</f>
        <v/>
      </c>
      <c r="R26" s="11">
        <f>IF($A26="","",K26*P26)</f>
        <v/>
      </c>
    </row>
    <row r="27">
      <c r="A27" s="24" t="n"/>
      <c r="B27" s="19" t="n"/>
      <c r="C27" s="19" t="n"/>
      <c r="D27" s="19" t="n"/>
      <c r="E27" s="25" t="n"/>
      <c r="F27" s="26">
        <f>IF($A27="","",E27*Settings!$B$6)</f>
        <v/>
      </c>
      <c r="G27" s="19" t="n"/>
      <c r="H27" s="26">
        <f>IF($A27="","",B27+C27+D27+F27+G27)</f>
        <v/>
      </c>
      <c r="I27" s="19" t="n"/>
      <c r="J27" s="26">
        <f>IF($A27="","",I27*Settings!$B$4)</f>
        <v/>
      </c>
      <c r="K27" s="27">
        <f>IF($A27="","",I27-J27-H27)</f>
        <v/>
      </c>
      <c r="L27" s="28">
        <f>IF(OR($A27="",N(I27)=0),"",K27/I27)</f>
        <v/>
      </c>
      <c r="M27" s="28">
        <f>IF(OR($A27="",N(H27)=0),"",(I27-H27)/H27)</f>
        <v/>
      </c>
      <c r="N27" s="17" t="n"/>
      <c r="O27" s="27">
        <f>IF($A27="","",IF(1-Settings!$B$4-IF(N27="",Settings!$B$5,N27)&gt;0,H27/(1-Settings!$B$4-IF(N27="",Settings!$B$5,N27)),"Target too high"))</f>
        <v/>
      </c>
      <c r="P27" s="29" t="n"/>
      <c r="Q27" s="11">
        <f>IF($A27="","",I27*P27)</f>
        <v/>
      </c>
      <c r="R27" s="11">
        <f>IF($A27="","",K27*P27)</f>
        <v/>
      </c>
    </row>
    <row r="28">
      <c r="A28" s="24" t="n"/>
      <c r="B28" s="19" t="n"/>
      <c r="C28" s="19" t="n"/>
      <c r="D28" s="19" t="n"/>
      <c r="E28" s="25" t="n"/>
      <c r="F28" s="26">
        <f>IF($A28="","",E28*Settings!$B$6)</f>
        <v/>
      </c>
      <c r="G28" s="19" t="n"/>
      <c r="H28" s="26">
        <f>IF($A28="","",B28+C28+D28+F28+G28)</f>
        <v/>
      </c>
      <c r="I28" s="19" t="n"/>
      <c r="J28" s="26">
        <f>IF($A28="","",I28*Settings!$B$4)</f>
        <v/>
      </c>
      <c r="K28" s="27">
        <f>IF($A28="","",I28-J28-H28)</f>
        <v/>
      </c>
      <c r="L28" s="28">
        <f>IF(OR($A28="",N(I28)=0),"",K28/I28)</f>
        <v/>
      </c>
      <c r="M28" s="28">
        <f>IF(OR($A28="",N(H28)=0),"",(I28-H28)/H28)</f>
        <v/>
      </c>
      <c r="N28" s="17" t="n"/>
      <c r="O28" s="27">
        <f>IF($A28="","",IF(1-Settings!$B$4-IF(N28="",Settings!$B$5,N28)&gt;0,H28/(1-Settings!$B$4-IF(N28="",Settings!$B$5,N28)),"Target too high"))</f>
        <v/>
      </c>
      <c r="P28" s="29" t="n"/>
      <c r="Q28" s="11">
        <f>IF($A28="","",I28*P28)</f>
        <v/>
      </c>
      <c r="R28" s="11">
        <f>IF($A28="","",K28*P28)</f>
        <v/>
      </c>
    </row>
    <row r="29">
      <c r="A29" s="24" t="n"/>
      <c r="B29" s="19" t="n"/>
      <c r="C29" s="19" t="n"/>
      <c r="D29" s="19" t="n"/>
      <c r="E29" s="25" t="n"/>
      <c r="F29" s="26">
        <f>IF($A29="","",E29*Settings!$B$6)</f>
        <v/>
      </c>
      <c r="G29" s="19" t="n"/>
      <c r="H29" s="26">
        <f>IF($A29="","",B29+C29+D29+F29+G29)</f>
        <v/>
      </c>
      <c r="I29" s="19" t="n"/>
      <c r="J29" s="26">
        <f>IF($A29="","",I29*Settings!$B$4)</f>
        <v/>
      </c>
      <c r="K29" s="27">
        <f>IF($A29="","",I29-J29-H29)</f>
        <v/>
      </c>
      <c r="L29" s="28">
        <f>IF(OR($A29="",N(I29)=0),"",K29/I29)</f>
        <v/>
      </c>
      <c r="M29" s="28">
        <f>IF(OR($A29="",N(H29)=0),"",(I29-H29)/H29)</f>
        <v/>
      </c>
      <c r="N29" s="17" t="n"/>
      <c r="O29" s="27">
        <f>IF($A29="","",IF(1-Settings!$B$4-IF(N29="",Settings!$B$5,N29)&gt;0,H29/(1-Settings!$B$4-IF(N29="",Settings!$B$5,N29)),"Target too high"))</f>
        <v/>
      </c>
      <c r="P29" s="29" t="n"/>
      <c r="Q29" s="11">
        <f>IF($A29="","",I29*P29)</f>
        <v/>
      </c>
      <c r="R29" s="11">
        <f>IF($A29="","",K29*P29)</f>
        <v/>
      </c>
    </row>
    <row r="30">
      <c r="A30" s="24" t="n"/>
      <c r="B30" s="19" t="n"/>
      <c r="C30" s="19" t="n"/>
      <c r="D30" s="19" t="n"/>
      <c r="E30" s="25" t="n"/>
      <c r="F30" s="26">
        <f>IF($A30="","",E30*Settings!$B$6)</f>
        <v/>
      </c>
      <c r="G30" s="19" t="n"/>
      <c r="H30" s="26">
        <f>IF($A30="","",B30+C30+D30+F30+G30)</f>
        <v/>
      </c>
      <c r="I30" s="19" t="n"/>
      <c r="J30" s="26">
        <f>IF($A30="","",I30*Settings!$B$4)</f>
        <v/>
      </c>
      <c r="K30" s="27">
        <f>IF($A30="","",I30-J30-H30)</f>
        <v/>
      </c>
      <c r="L30" s="28">
        <f>IF(OR($A30="",N(I30)=0),"",K30/I30)</f>
        <v/>
      </c>
      <c r="M30" s="28">
        <f>IF(OR($A30="",N(H30)=0),"",(I30-H30)/H30)</f>
        <v/>
      </c>
      <c r="N30" s="17" t="n"/>
      <c r="O30" s="27">
        <f>IF($A30="","",IF(1-Settings!$B$4-IF(N30="",Settings!$B$5,N30)&gt;0,H30/(1-Settings!$B$4-IF(N30="",Settings!$B$5,N30)),"Target too high"))</f>
        <v/>
      </c>
      <c r="P30" s="29" t="n"/>
      <c r="Q30" s="11">
        <f>IF($A30="","",I30*P30)</f>
        <v/>
      </c>
      <c r="R30" s="11">
        <f>IF($A30="","",K30*P30)</f>
        <v/>
      </c>
    </row>
    <row r="31">
      <c r="A31" s="24" t="n"/>
      <c r="B31" s="19" t="n"/>
      <c r="C31" s="19" t="n"/>
      <c r="D31" s="19" t="n"/>
      <c r="E31" s="25" t="n"/>
      <c r="F31" s="26">
        <f>IF($A31="","",E31*Settings!$B$6)</f>
        <v/>
      </c>
      <c r="G31" s="19" t="n"/>
      <c r="H31" s="26">
        <f>IF($A31="","",B31+C31+D31+F31+G31)</f>
        <v/>
      </c>
      <c r="I31" s="19" t="n"/>
      <c r="J31" s="26">
        <f>IF($A31="","",I31*Settings!$B$4)</f>
        <v/>
      </c>
      <c r="K31" s="27">
        <f>IF($A31="","",I31-J31-H31)</f>
        <v/>
      </c>
      <c r="L31" s="28">
        <f>IF(OR($A31="",N(I31)=0),"",K31/I31)</f>
        <v/>
      </c>
      <c r="M31" s="28">
        <f>IF(OR($A31="",N(H31)=0),"",(I31-H31)/H31)</f>
        <v/>
      </c>
      <c r="N31" s="17" t="n"/>
      <c r="O31" s="27">
        <f>IF($A31="","",IF(1-Settings!$B$4-IF(N31="",Settings!$B$5,N31)&gt;0,H31/(1-Settings!$B$4-IF(N31="",Settings!$B$5,N31)),"Target too high"))</f>
        <v/>
      </c>
      <c r="P31" s="29" t="n"/>
      <c r="Q31" s="11">
        <f>IF($A31="","",I31*P31)</f>
        <v/>
      </c>
      <c r="R31" s="11">
        <f>IF($A31="","",K31*P31)</f>
        <v/>
      </c>
    </row>
    <row r="32">
      <c r="A32" s="24" t="n"/>
      <c r="B32" s="19" t="n"/>
      <c r="C32" s="19" t="n"/>
      <c r="D32" s="19" t="n"/>
      <c r="E32" s="25" t="n"/>
      <c r="F32" s="26">
        <f>IF($A32="","",E32*Settings!$B$6)</f>
        <v/>
      </c>
      <c r="G32" s="19" t="n"/>
      <c r="H32" s="26">
        <f>IF($A32="","",B32+C32+D32+F32+G32)</f>
        <v/>
      </c>
      <c r="I32" s="19" t="n"/>
      <c r="J32" s="26">
        <f>IF($A32="","",I32*Settings!$B$4)</f>
        <v/>
      </c>
      <c r="K32" s="27">
        <f>IF($A32="","",I32-J32-H32)</f>
        <v/>
      </c>
      <c r="L32" s="28">
        <f>IF(OR($A32="",N(I32)=0),"",K32/I32)</f>
        <v/>
      </c>
      <c r="M32" s="28">
        <f>IF(OR($A32="",N(H32)=0),"",(I32-H32)/H32)</f>
        <v/>
      </c>
      <c r="N32" s="17" t="n"/>
      <c r="O32" s="27">
        <f>IF($A32="","",IF(1-Settings!$B$4-IF(N32="",Settings!$B$5,N32)&gt;0,H32/(1-Settings!$B$4-IF(N32="",Settings!$B$5,N32)),"Target too high"))</f>
        <v/>
      </c>
      <c r="P32" s="29" t="n"/>
      <c r="Q32" s="11">
        <f>IF($A32="","",I32*P32)</f>
        <v/>
      </c>
      <c r="R32" s="11">
        <f>IF($A32="","",K32*P32)</f>
        <v/>
      </c>
    </row>
    <row r="33">
      <c r="A33" s="24" t="n"/>
      <c r="B33" s="19" t="n"/>
      <c r="C33" s="19" t="n"/>
      <c r="D33" s="19" t="n"/>
      <c r="E33" s="25" t="n"/>
      <c r="F33" s="26">
        <f>IF($A33="","",E33*Settings!$B$6)</f>
        <v/>
      </c>
      <c r="G33" s="19" t="n"/>
      <c r="H33" s="26">
        <f>IF($A33="","",B33+C33+D33+F33+G33)</f>
        <v/>
      </c>
      <c r="I33" s="19" t="n"/>
      <c r="J33" s="26">
        <f>IF($A33="","",I33*Settings!$B$4)</f>
        <v/>
      </c>
      <c r="K33" s="27">
        <f>IF($A33="","",I33-J33-H33)</f>
        <v/>
      </c>
      <c r="L33" s="28">
        <f>IF(OR($A33="",N(I33)=0),"",K33/I33)</f>
        <v/>
      </c>
      <c r="M33" s="28">
        <f>IF(OR($A33="",N(H33)=0),"",(I33-H33)/H33)</f>
        <v/>
      </c>
      <c r="N33" s="17" t="n"/>
      <c r="O33" s="27">
        <f>IF($A33="","",IF(1-Settings!$B$4-IF(N33="",Settings!$B$5,N33)&gt;0,H33/(1-Settings!$B$4-IF(N33="",Settings!$B$5,N33)),"Target too high"))</f>
        <v/>
      </c>
      <c r="P33" s="29" t="n"/>
      <c r="Q33" s="11">
        <f>IF($A33="","",I33*P33)</f>
        <v/>
      </c>
      <c r="R33" s="11">
        <f>IF($A33="","",K33*P33)</f>
        <v/>
      </c>
    </row>
    <row r="34">
      <c r="A34" s="24" t="n"/>
      <c r="B34" s="19" t="n"/>
      <c r="C34" s="19" t="n"/>
      <c r="D34" s="19" t="n"/>
      <c r="E34" s="25" t="n"/>
      <c r="F34" s="26">
        <f>IF($A34="","",E34*Settings!$B$6)</f>
        <v/>
      </c>
      <c r="G34" s="19" t="n"/>
      <c r="H34" s="26">
        <f>IF($A34="","",B34+C34+D34+F34+G34)</f>
        <v/>
      </c>
      <c r="I34" s="19" t="n"/>
      <c r="J34" s="26">
        <f>IF($A34="","",I34*Settings!$B$4)</f>
        <v/>
      </c>
      <c r="K34" s="27">
        <f>IF($A34="","",I34-J34-H34)</f>
        <v/>
      </c>
      <c r="L34" s="28">
        <f>IF(OR($A34="",N(I34)=0),"",K34/I34)</f>
        <v/>
      </c>
      <c r="M34" s="28">
        <f>IF(OR($A34="",N(H34)=0),"",(I34-H34)/H34)</f>
        <v/>
      </c>
      <c r="N34" s="17" t="n"/>
      <c r="O34" s="27">
        <f>IF($A34="","",IF(1-Settings!$B$4-IF(N34="",Settings!$B$5,N34)&gt;0,H34/(1-Settings!$B$4-IF(N34="",Settings!$B$5,N34)),"Target too high"))</f>
        <v/>
      </c>
      <c r="P34" s="29" t="n"/>
      <c r="Q34" s="11">
        <f>IF($A34="","",I34*P34)</f>
        <v/>
      </c>
      <c r="R34" s="11">
        <f>IF($A34="","",K34*P34)</f>
        <v/>
      </c>
    </row>
    <row r="35">
      <c r="A35" s="24" t="n"/>
      <c r="B35" s="19" t="n"/>
      <c r="C35" s="19" t="n"/>
      <c r="D35" s="19" t="n"/>
      <c r="E35" s="25" t="n"/>
      <c r="F35" s="26">
        <f>IF($A35="","",E35*Settings!$B$6)</f>
        <v/>
      </c>
      <c r="G35" s="19" t="n"/>
      <c r="H35" s="26">
        <f>IF($A35="","",B35+C35+D35+F35+G35)</f>
        <v/>
      </c>
      <c r="I35" s="19" t="n"/>
      <c r="J35" s="26">
        <f>IF($A35="","",I35*Settings!$B$4)</f>
        <v/>
      </c>
      <c r="K35" s="27">
        <f>IF($A35="","",I35-J35-H35)</f>
        <v/>
      </c>
      <c r="L35" s="28">
        <f>IF(OR($A35="",N(I35)=0),"",K35/I35)</f>
        <v/>
      </c>
      <c r="M35" s="28">
        <f>IF(OR($A35="",N(H35)=0),"",(I35-H35)/H35)</f>
        <v/>
      </c>
      <c r="N35" s="17" t="n"/>
      <c r="O35" s="27">
        <f>IF($A35="","",IF(1-Settings!$B$4-IF(N35="",Settings!$B$5,N35)&gt;0,H35/(1-Settings!$B$4-IF(N35="",Settings!$B$5,N35)),"Target too high"))</f>
        <v/>
      </c>
      <c r="P35" s="29" t="n"/>
      <c r="Q35" s="11">
        <f>IF($A35="","",I35*P35)</f>
        <v/>
      </c>
      <c r="R35" s="11">
        <f>IF($A35="","",K35*P35)</f>
        <v/>
      </c>
    </row>
    <row r="36">
      <c r="A36" s="24" t="n"/>
      <c r="B36" s="19" t="n"/>
      <c r="C36" s="19" t="n"/>
      <c r="D36" s="19" t="n"/>
      <c r="E36" s="25" t="n"/>
      <c r="F36" s="26">
        <f>IF($A36="","",E36*Settings!$B$6)</f>
        <v/>
      </c>
      <c r="G36" s="19" t="n"/>
      <c r="H36" s="26">
        <f>IF($A36="","",B36+C36+D36+F36+G36)</f>
        <v/>
      </c>
      <c r="I36" s="19" t="n"/>
      <c r="J36" s="26">
        <f>IF($A36="","",I36*Settings!$B$4)</f>
        <v/>
      </c>
      <c r="K36" s="27">
        <f>IF($A36="","",I36-J36-H36)</f>
        <v/>
      </c>
      <c r="L36" s="28">
        <f>IF(OR($A36="",N(I36)=0),"",K36/I36)</f>
        <v/>
      </c>
      <c r="M36" s="28">
        <f>IF(OR($A36="",N(H36)=0),"",(I36-H36)/H36)</f>
        <v/>
      </c>
      <c r="N36" s="17" t="n"/>
      <c r="O36" s="27">
        <f>IF($A36="","",IF(1-Settings!$B$4-IF(N36="",Settings!$B$5,N36)&gt;0,H36/(1-Settings!$B$4-IF(N36="",Settings!$B$5,N36)),"Target too high"))</f>
        <v/>
      </c>
      <c r="P36" s="29" t="n"/>
      <c r="Q36" s="11">
        <f>IF($A36="","",I36*P36)</f>
        <v/>
      </c>
      <c r="R36" s="11">
        <f>IF($A36="","",K36*P36)</f>
        <v/>
      </c>
    </row>
    <row r="37">
      <c r="A37" s="24" t="n"/>
      <c r="B37" s="19" t="n"/>
      <c r="C37" s="19" t="n"/>
      <c r="D37" s="19" t="n"/>
      <c r="E37" s="25" t="n"/>
      <c r="F37" s="26">
        <f>IF($A37="","",E37*Settings!$B$6)</f>
        <v/>
      </c>
      <c r="G37" s="19" t="n"/>
      <c r="H37" s="26">
        <f>IF($A37="","",B37+C37+D37+F37+G37)</f>
        <v/>
      </c>
      <c r="I37" s="19" t="n"/>
      <c r="J37" s="26">
        <f>IF($A37="","",I37*Settings!$B$4)</f>
        <v/>
      </c>
      <c r="K37" s="27">
        <f>IF($A37="","",I37-J37-H37)</f>
        <v/>
      </c>
      <c r="L37" s="28">
        <f>IF(OR($A37="",N(I37)=0),"",K37/I37)</f>
        <v/>
      </c>
      <c r="M37" s="28">
        <f>IF(OR($A37="",N(H37)=0),"",(I37-H37)/H37)</f>
        <v/>
      </c>
      <c r="N37" s="17" t="n"/>
      <c r="O37" s="27">
        <f>IF($A37="","",IF(1-Settings!$B$4-IF(N37="",Settings!$B$5,N37)&gt;0,H37/(1-Settings!$B$4-IF(N37="",Settings!$B$5,N37)),"Target too high"))</f>
        <v/>
      </c>
      <c r="P37" s="29" t="n"/>
      <c r="Q37" s="11">
        <f>IF($A37="","",I37*P37)</f>
        <v/>
      </c>
      <c r="R37" s="11">
        <f>IF($A37="","",K37*P37)</f>
        <v/>
      </c>
    </row>
    <row r="38">
      <c r="A38" s="24" t="n"/>
      <c r="B38" s="19" t="n"/>
      <c r="C38" s="19" t="n"/>
      <c r="D38" s="19" t="n"/>
      <c r="E38" s="25" t="n"/>
      <c r="F38" s="26">
        <f>IF($A38="","",E38*Settings!$B$6)</f>
        <v/>
      </c>
      <c r="G38" s="19" t="n"/>
      <c r="H38" s="26">
        <f>IF($A38="","",B38+C38+D38+F38+G38)</f>
        <v/>
      </c>
      <c r="I38" s="19" t="n"/>
      <c r="J38" s="26">
        <f>IF($A38="","",I38*Settings!$B$4)</f>
        <v/>
      </c>
      <c r="K38" s="27">
        <f>IF($A38="","",I38-J38-H38)</f>
        <v/>
      </c>
      <c r="L38" s="28">
        <f>IF(OR($A38="",N(I38)=0),"",K38/I38)</f>
        <v/>
      </c>
      <c r="M38" s="28">
        <f>IF(OR($A38="",N(H38)=0),"",(I38-H38)/H38)</f>
        <v/>
      </c>
      <c r="N38" s="17" t="n"/>
      <c r="O38" s="27">
        <f>IF($A38="","",IF(1-Settings!$B$4-IF(N38="",Settings!$B$5,N38)&gt;0,H38/(1-Settings!$B$4-IF(N38="",Settings!$B$5,N38)),"Target too high"))</f>
        <v/>
      </c>
      <c r="P38" s="29" t="n"/>
      <c r="Q38" s="11">
        <f>IF($A38="","",I38*P38)</f>
        <v/>
      </c>
      <c r="R38" s="11">
        <f>IF($A38="","",K38*P38)</f>
        <v/>
      </c>
    </row>
    <row r="39">
      <c r="A39" s="24" t="n"/>
      <c r="B39" s="19" t="n"/>
      <c r="C39" s="19" t="n"/>
      <c r="D39" s="19" t="n"/>
      <c r="E39" s="25" t="n"/>
      <c r="F39" s="26">
        <f>IF($A39="","",E39*Settings!$B$6)</f>
        <v/>
      </c>
      <c r="G39" s="19" t="n"/>
      <c r="H39" s="26">
        <f>IF($A39="","",B39+C39+D39+F39+G39)</f>
        <v/>
      </c>
      <c r="I39" s="19" t="n"/>
      <c r="J39" s="26">
        <f>IF($A39="","",I39*Settings!$B$4)</f>
        <v/>
      </c>
      <c r="K39" s="27">
        <f>IF($A39="","",I39-J39-H39)</f>
        <v/>
      </c>
      <c r="L39" s="28">
        <f>IF(OR($A39="",N(I39)=0),"",K39/I39)</f>
        <v/>
      </c>
      <c r="M39" s="28">
        <f>IF(OR($A39="",N(H39)=0),"",(I39-H39)/H39)</f>
        <v/>
      </c>
      <c r="N39" s="17" t="n"/>
      <c r="O39" s="27">
        <f>IF($A39="","",IF(1-Settings!$B$4-IF(N39="",Settings!$B$5,N39)&gt;0,H39/(1-Settings!$B$4-IF(N39="",Settings!$B$5,N39)),"Target too high"))</f>
        <v/>
      </c>
      <c r="P39" s="29" t="n"/>
      <c r="Q39" s="11">
        <f>IF($A39="","",I39*P39)</f>
        <v/>
      </c>
      <c r="R39" s="11">
        <f>IF($A39="","",K39*P39)</f>
        <v/>
      </c>
    </row>
    <row r="40">
      <c r="A40" s="24" t="n"/>
      <c r="B40" s="19" t="n"/>
      <c r="C40" s="19" t="n"/>
      <c r="D40" s="19" t="n"/>
      <c r="E40" s="25" t="n"/>
      <c r="F40" s="26">
        <f>IF($A40="","",E40*Settings!$B$6)</f>
        <v/>
      </c>
      <c r="G40" s="19" t="n"/>
      <c r="H40" s="26">
        <f>IF($A40="","",B40+C40+D40+F40+G40)</f>
        <v/>
      </c>
      <c r="I40" s="19" t="n"/>
      <c r="J40" s="26">
        <f>IF($A40="","",I40*Settings!$B$4)</f>
        <v/>
      </c>
      <c r="K40" s="27">
        <f>IF($A40="","",I40-J40-H40)</f>
        <v/>
      </c>
      <c r="L40" s="28">
        <f>IF(OR($A40="",N(I40)=0),"",K40/I40)</f>
        <v/>
      </c>
      <c r="M40" s="28">
        <f>IF(OR($A40="",N(H40)=0),"",(I40-H40)/H40)</f>
        <v/>
      </c>
      <c r="N40" s="17" t="n"/>
      <c r="O40" s="27">
        <f>IF($A40="","",IF(1-Settings!$B$4-IF(N40="",Settings!$B$5,N40)&gt;0,H40/(1-Settings!$B$4-IF(N40="",Settings!$B$5,N40)),"Target too high"))</f>
        <v/>
      </c>
      <c r="P40" s="29" t="n"/>
      <c r="Q40" s="11">
        <f>IF($A40="","",I40*P40)</f>
        <v/>
      </c>
      <c r="R40" s="11">
        <f>IF($A40="","",K40*P40)</f>
        <v/>
      </c>
    </row>
    <row r="41">
      <c r="A41" s="24" t="n"/>
      <c r="B41" s="19" t="n"/>
      <c r="C41" s="19" t="n"/>
      <c r="D41" s="19" t="n"/>
      <c r="E41" s="25" t="n"/>
      <c r="F41" s="26">
        <f>IF($A41="","",E41*Settings!$B$6)</f>
        <v/>
      </c>
      <c r="G41" s="19" t="n"/>
      <c r="H41" s="26">
        <f>IF($A41="","",B41+C41+D41+F41+G41)</f>
        <v/>
      </c>
      <c r="I41" s="19" t="n"/>
      <c r="J41" s="26">
        <f>IF($A41="","",I41*Settings!$B$4)</f>
        <v/>
      </c>
      <c r="K41" s="27">
        <f>IF($A41="","",I41-J41-H41)</f>
        <v/>
      </c>
      <c r="L41" s="28">
        <f>IF(OR($A41="",N(I41)=0),"",K41/I41)</f>
        <v/>
      </c>
      <c r="M41" s="28">
        <f>IF(OR($A41="",N(H41)=0),"",(I41-H41)/H41)</f>
        <v/>
      </c>
      <c r="N41" s="17" t="n"/>
      <c r="O41" s="27">
        <f>IF($A41="","",IF(1-Settings!$B$4-IF(N41="",Settings!$B$5,N41)&gt;0,H41/(1-Settings!$B$4-IF(N41="",Settings!$B$5,N41)),"Target too high"))</f>
        <v/>
      </c>
      <c r="P41" s="29" t="n"/>
      <c r="Q41" s="11">
        <f>IF($A41="","",I41*P41)</f>
        <v/>
      </c>
      <c r="R41" s="11">
        <f>IF($A41="","",K41*P41)</f>
        <v/>
      </c>
    </row>
    <row r="42">
      <c r="A42" s="24" t="n"/>
      <c r="B42" s="19" t="n"/>
      <c r="C42" s="19" t="n"/>
      <c r="D42" s="19" t="n"/>
      <c r="E42" s="25" t="n"/>
      <c r="F42" s="26">
        <f>IF($A42="","",E42*Settings!$B$6)</f>
        <v/>
      </c>
      <c r="G42" s="19" t="n"/>
      <c r="H42" s="26">
        <f>IF($A42="","",B42+C42+D42+F42+G42)</f>
        <v/>
      </c>
      <c r="I42" s="19" t="n"/>
      <c r="J42" s="26">
        <f>IF($A42="","",I42*Settings!$B$4)</f>
        <v/>
      </c>
      <c r="K42" s="27">
        <f>IF($A42="","",I42-J42-H42)</f>
        <v/>
      </c>
      <c r="L42" s="28">
        <f>IF(OR($A42="",N(I42)=0),"",K42/I42)</f>
        <v/>
      </c>
      <c r="M42" s="28">
        <f>IF(OR($A42="",N(H42)=0),"",(I42-H42)/H42)</f>
        <v/>
      </c>
      <c r="N42" s="17" t="n"/>
      <c r="O42" s="27">
        <f>IF($A42="","",IF(1-Settings!$B$4-IF(N42="",Settings!$B$5,N42)&gt;0,H42/(1-Settings!$B$4-IF(N42="",Settings!$B$5,N42)),"Target too high"))</f>
        <v/>
      </c>
      <c r="P42" s="29" t="n"/>
      <c r="Q42" s="11">
        <f>IF($A42="","",I42*P42)</f>
        <v/>
      </c>
      <c r="R42" s="11">
        <f>IF($A42="","",K42*P42)</f>
        <v/>
      </c>
    </row>
    <row r="43">
      <c r="A43" s="24" t="n"/>
      <c r="B43" s="19" t="n"/>
      <c r="C43" s="19" t="n"/>
      <c r="D43" s="19" t="n"/>
      <c r="E43" s="25" t="n"/>
      <c r="F43" s="26">
        <f>IF($A43="","",E43*Settings!$B$6)</f>
        <v/>
      </c>
      <c r="G43" s="19" t="n"/>
      <c r="H43" s="26">
        <f>IF($A43="","",B43+C43+D43+F43+G43)</f>
        <v/>
      </c>
      <c r="I43" s="19" t="n"/>
      <c r="J43" s="26">
        <f>IF($A43="","",I43*Settings!$B$4)</f>
        <v/>
      </c>
      <c r="K43" s="27">
        <f>IF($A43="","",I43-J43-H43)</f>
        <v/>
      </c>
      <c r="L43" s="28">
        <f>IF(OR($A43="",N(I43)=0),"",K43/I43)</f>
        <v/>
      </c>
      <c r="M43" s="28">
        <f>IF(OR($A43="",N(H43)=0),"",(I43-H43)/H43)</f>
        <v/>
      </c>
      <c r="N43" s="17" t="n"/>
      <c r="O43" s="27">
        <f>IF($A43="","",IF(1-Settings!$B$4-IF(N43="",Settings!$B$5,N43)&gt;0,H43/(1-Settings!$B$4-IF(N43="",Settings!$B$5,N43)),"Target too high"))</f>
        <v/>
      </c>
      <c r="P43" s="29" t="n"/>
      <c r="Q43" s="11">
        <f>IF($A43="","",I43*P43)</f>
        <v/>
      </c>
      <c r="R43" s="11">
        <f>IF($A43="","",K43*P43)</f>
        <v/>
      </c>
    </row>
    <row r="44">
      <c r="A44" s="24" t="n"/>
      <c r="B44" s="19" t="n"/>
      <c r="C44" s="19" t="n"/>
      <c r="D44" s="19" t="n"/>
      <c r="E44" s="25" t="n"/>
      <c r="F44" s="26">
        <f>IF($A44="","",E44*Settings!$B$6)</f>
        <v/>
      </c>
      <c r="G44" s="19" t="n"/>
      <c r="H44" s="26">
        <f>IF($A44="","",B44+C44+D44+F44+G44)</f>
        <v/>
      </c>
      <c r="I44" s="19" t="n"/>
      <c r="J44" s="26">
        <f>IF($A44="","",I44*Settings!$B$4)</f>
        <v/>
      </c>
      <c r="K44" s="27">
        <f>IF($A44="","",I44-J44-H44)</f>
        <v/>
      </c>
      <c r="L44" s="28">
        <f>IF(OR($A44="",N(I44)=0),"",K44/I44)</f>
        <v/>
      </c>
      <c r="M44" s="28">
        <f>IF(OR($A44="",N(H44)=0),"",(I44-H44)/H44)</f>
        <v/>
      </c>
      <c r="N44" s="17" t="n"/>
      <c r="O44" s="27">
        <f>IF($A44="","",IF(1-Settings!$B$4-IF(N44="",Settings!$B$5,N44)&gt;0,H44/(1-Settings!$B$4-IF(N44="",Settings!$B$5,N44)),"Target too high"))</f>
        <v/>
      </c>
      <c r="P44" s="29" t="n"/>
      <c r="Q44" s="11">
        <f>IF($A44="","",I44*P44)</f>
        <v/>
      </c>
      <c r="R44" s="11">
        <f>IF($A44="","",K44*P44)</f>
        <v/>
      </c>
    </row>
    <row r="46">
      <c r="A46" s="18" t="inlineStr">
        <is>
          <t>Red margin = below its target. Price for target margin = unit cost ÷ (1 − payment fee − target margin).</t>
        </is>
      </c>
    </row>
  </sheetData>
  <sheetProtection selectLockedCells="0" selectUnlockedCells="0" sheet="1" objects="0" insertRows="1" insertHyperlinks="1" autoFilter="1" scenarios="0" formatColumns="0" deleteColumns="1" insertColumns="1" pivotTables="1" deleteRows="1" formatCells="0" formatRows="0" sort="1"/>
  <conditionalFormatting sqref="L5:L44">
    <cfRule type="expression" priority="1" dxfId="0">
      <formula>AND(ISNUMBER(L5),L5&lt;IF(N5="",Settings!$B$5,N5))</formula>
    </cfRule>
  </conditionalFormatting>
  <conditionalFormatting sqref="K5:K44">
    <cfRule type="expression" priority="2" dxfId="1">
      <formula>AND(ISNUMBER(K5),K5&lt;0)</formula>
    </cfRule>
  </conditionalFormatting>
  <pageMargins left="0.75" right="0.75" top="1" bottom="1" header="0.5" footer="0.5"/>
</worksheet>
</file>

<file path=xl/worksheets/sheet4.xml><?xml version="1.0" encoding="utf-8"?>
<worksheet xmlns="http://schemas.openxmlformats.org/spreadsheetml/2006/main">
  <sheetPr>
    <tabColor rgb="001B4332"/>
    <outlinePr summaryBelow="1" summaryRight="1"/>
    <pageSetUpPr/>
  </sheetPr>
  <dimension ref="A1:C11"/>
  <sheetViews>
    <sheetView showGridLines="0" workbookViewId="0">
      <selection activeCell="A1" sqref="A1"/>
    </sheetView>
  </sheetViews>
  <sheetFormatPr baseColWidth="8" defaultRowHeight="15"/>
  <cols>
    <col width="44" customWidth="1" min="1" max="1"/>
    <col width="18" customWidth="1" min="2" max="2"/>
    <col width="60" customWidth="1" min="3" max="3"/>
  </cols>
  <sheetData>
    <row r="1" ht="26" customHeight="1">
      <c r="A1" s="15" t="inlineStr">
        <is>
          <t>Summary</t>
        </is>
      </c>
    </row>
    <row r="2">
      <c r="A2" s="21" t="inlineStr">
        <is>
          <t>The product line as a whole, per month.</t>
        </is>
      </c>
    </row>
    <row r="4">
      <c r="A4" s="16" t="inlineStr">
        <is>
          <t>Products listed</t>
        </is>
      </c>
      <c r="B4" s="30">
        <f>COUNTA(Products!A5:A44)</f>
        <v/>
      </c>
    </row>
    <row r="5">
      <c r="A5" s="16" t="inlineStr">
        <is>
          <t>Monthly revenue</t>
        </is>
      </c>
      <c r="B5" s="11">
        <f>SUM(Products!Q5:Q44)</f>
        <v/>
      </c>
    </row>
    <row r="6">
      <c r="A6" s="16" t="inlineStr">
        <is>
          <t>Monthly contribution</t>
        </is>
      </c>
      <c r="B6" s="11">
        <f>SUM(Products!R5:R44)</f>
        <v/>
      </c>
      <c r="C6" s="18" t="inlineStr">
        <is>
          <t>Revenue minus unit costs and payment fees.</t>
        </is>
      </c>
    </row>
    <row r="7">
      <c r="A7" s="16" t="inlineStr">
        <is>
          <t>Weighted contribution margin</t>
        </is>
      </c>
      <c r="B7" s="28">
        <f>IF(B5=0,"",B6/B5)</f>
        <v/>
      </c>
      <c r="C7" s="18" t="inlineStr">
        <is>
          <t>Contribution as a share of revenue across the whole line.</t>
        </is>
      </c>
    </row>
    <row r="8">
      <c r="A8" s="16" t="inlineStr">
        <is>
          <t>Monthly overhead</t>
        </is>
      </c>
      <c r="B8" s="11">
        <f>Settings!B7</f>
        <v/>
      </c>
    </row>
    <row r="9">
      <c r="A9" s="31" t="inlineStr">
        <is>
          <t>Monthly operating profit</t>
        </is>
      </c>
      <c r="B9" s="32">
        <f>B6-B8</f>
        <v/>
      </c>
      <c r="C9" s="18" t="inlineStr">
        <is>
          <t>Before tax and owner pay.</t>
        </is>
      </c>
    </row>
    <row r="10">
      <c r="A10" s="31" t="inlineStr">
        <is>
          <t>Break-even revenue per month</t>
        </is>
      </c>
      <c r="B10" s="32">
        <f>IF(N(B7)&lt;=0,"Not reachable",B8/B7)</f>
        <v/>
      </c>
      <c r="C10" s="18" t="inlineStr">
        <is>
          <t>Revenue needed to cover overhead at the current product mix.</t>
        </is>
      </c>
    </row>
    <row r="11">
      <c r="A11" s="16" t="inlineStr">
        <is>
          <t>Expected revenue ÷ break-even</t>
        </is>
      </c>
      <c r="B11" s="33">
        <f>IF(ISNUMBER(B10),IF(B10=0,"",B5/B10),"—")</f>
        <v/>
      </c>
      <c r="C11" s="18" t="inlineStr">
        <is>
          <t>Above 1.00× means the line covers its overhead.</t>
        </is>
      </c>
    </row>
  </sheetData>
  <sheetProtection selectLockedCells="0" selectUnlockedCells="0" sheet="1" objects="0" insertRows="1" insertHyperlinks="1" autoFilter="1" scenarios="0" formatColumns="0" deleteColumns="1" insertColumns="1" pivotTables="1" deleteRows="1" formatCells="0" formatRows="0" sort="1"/>
  <conditionalFormatting sqref="B9">
    <cfRule type="expression" priority="1" dxfId="1">
      <formula>B9&lt;0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GoProOffice</dc:creator>
  <dc:title>Pricing And Margin Model</dc:title>
  <dcterms:created xsi:type="dcterms:W3CDTF">2026-10-30T21:18:01Z</dcterms:created>
  <dcterms:modified xsi:type="dcterms:W3CDTF">2026-10-30T21:18:01Z</dcterms:modified>
</cp:coreProperties>
</file>