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e" sheetId="1" state="visible" r:id="rId1"/>
    <sheet name="Assumptions" sheetId="2" state="visible" r:id="rId2"/>
    <sheet name="Results" sheetId="3" state="visible" r:id="rId3"/>
    <sheet name="Ramp-Up" sheetId="4" state="visible" r:id="rId4"/>
    <sheet name="Scenarios" sheetId="5" state="visible" r:id="rId5"/>
    <sheet name="Checklist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$#,##0;($#,##0);&quot;-&quot;"/>
    <numFmt numFmtId="165" formatCode="$#,##0.00;($#,##0.00);&quot;-&quot;"/>
    <numFmt numFmtId="166" formatCode="#,##0.0;(#,##0.0);&quot;-&quot;"/>
    <numFmt numFmtId="167" formatCode="0.0%;(0.0%);&quot;-&quot;"/>
    <numFmt numFmtId="168" formatCode="#,##0;(#,##0);&quot;-&quot;"/>
    <numFmt numFmtId="169" formatCode="0.0&quot;×&quot;"/>
  </numFmts>
  <fonts count="14">
    <font>
      <name val="Calibri"/>
      <family val="2"/>
      <color theme="1"/>
      <sz val="11"/>
      <scheme val="minor"/>
    </font>
    <font>
      <name val="Arial"/>
      <b val="1"/>
      <color rgb="001B4332"/>
      <sz val="20"/>
    </font>
    <font>
      <name val="Arial"/>
      <i val="1"/>
      <color rgb="005A615A"/>
      <sz val="11"/>
    </font>
    <font>
      <name val="Arial"/>
      <b val="1"/>
      <color rgb="001B4332"/>
      <sz val="9"/>
    </font>
    <font>
      <name val="Arial"/>
      <color rgb="00242824"/>
      <sz val="10"/>
    </font>
    <font>
      <name val="Arial"/>
      <b val="1"/>
      <color rgb="001B4332"/>
      <sz val="10"/>
    </font>
    <font>
      <name val="Arial"/>
      <b val="1"/>
      <color rgb="00242824"/>
      <sz val="10"/>
    </font>
    <font>
      <name val="Arial"/>
      <color rgb="000000FF"/>
      <sz val="10"/>
    </font>
    <font>
      <name val="Arial"/>
      <color rgb="005A615A"/>
      <sz val="10"/>
    </font>
    <font>
      <name val="Arial"/>
      <color rgb="005A615A"/>
      <sz val="9"/>
    </font>
    <font>
      <name val="Arial"/>
      <b val="1"/>
      <color rgb="001B4332"/>
      <sz val="16"/>
    </font>
    <font>
      <name val="Arial"/>
      <i val="1"/>
      <color rgb="005A615A"/>
      <sz val="10"/>
    </font>
    <font>
      <name val="Arial"/>
      <i val="1"/>
      <color rgb="005A615A"/>
      <sz val="9"/>
    </font>
    <font>
      <name val="Arial"/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FFF6D5"/>
      </patternFill>
    </fill>
    <fill>
      <patternFill patternType="solid">
        <fgColor rgb="001B4332"/>
      </patternFill>
    </fill>
  </fills>
  <borders count="4">
    <border>
      <left/>
      <right/>
      <top/>
      <bottom/>
      <diagonal/>
    </border>
    <border>
      <bottom style="thin">
        <color rgb="001B4332"/>
      </bottom>
    </border>
    <border>
      <left style="thin">
        <color rgb="00E2DCCD"/>
      </left>
      <right style="thin">
        <color rgb="00E2DCCD"/>
      </right>
      <top style="thin">
        <color rgb="00E2DCCD"/>
      </top>
      <bottom style="thin">
        <color rgb="00E2DCCD"/>
      </bottom>
    </border>
    <border>
      <top style="thin">
        <color rgb="00242824"/>
      </top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0" fillId="0" borderId="1" pivotButton="0" quotePrefix="0" xfId="0"/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  <xf numFmtId="0" fontId="4" fillId="0" borderId="0" applyAlignment="1" pivotButton="0" quotePrefix="0" xfId="0">
      <alignment wrapText="1"/>
    </xf>
    <xf numFmtId="164" fontId="7" fillId="2" borderId="2" applyAlignment="1" pivotButton="0" quotePrefix="0" xfId="0">
      <alignment horizontal="right" vertical="center"/>
    </xf>
    <xf numFmtId="0" fontId="4" fillId="0" borderId="0" pivotButton="0" quotePrefix="0" xfId="0"/>
    <xf numFmtId="164" fontId="4" fillId="0" borderId="0" applyAlignment="1" pivotButton="0" quotePrefix="0" xfId="0">
      <alignment horizontal="right" vertical="center"/>
    </xf>
    <xf numFmtId="0" fontId="8" fillId="0" borderId="0" pivotButton="0" quotePrefix="0" xfId="0"/>
    <xf numFmtId="0" fontId="9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11" fillId="0" borderId="0" pivotButton="0" quotePrefix="0" xfId="0"/>
    <xf numFmtId="0" fontId="4" fillId="0" borderId="0" applyAlignment="1" pivotButton="0" quotePrefix="0" xfId="0">
      <alignment vertical="center"/>
    </xf>
    <xf numFmtId="0" fontId="7" fillId="2" borderId="2" applyAlignment="1" applyProtection="1" pivotButton="0" quotePrefix="0" xfId="0">
      <alignment horizontal="left" vertical="center"/>
      <protection locked="0" hidden="0"/>
    </xf>
    <xf numFmtId="0" fontId="12" fillId="0" borderId="0" applyAlignment="1" pivotButton="0" quotePrefix="0" xfId="0">
      <alignment vertical="top" wrapText="1"/>
    </xf>
    <xf numFmtId="165" fontId="7" fillId="2" borderId="2" applyAlignment="1" applyProtection="1" pivotButton="0" quotePrefix="0" xfId="0">
      <alignment horizontal="right" vertical="center"/>
      <protection locked="0" hidden="0"/>
    </xf>
    <xf numFmtId="166" fontId="7" fillId="2" borderId="2" applyAlignment="1" applyProtection="1" pivotButton="0" quotePrefix="0" xfId="0">
      <alignment horizontal="right" vertical="center"/>
      <protection locked="0" hidden="0"/>
    </xf>
    <xf numFmtId="0" fontId="4" fillId="0" borderId="0" applyAlignment="1" pivotButton="0" quotePrefix="0" xfId="0">
      <alignment vertical="center" indent="1"/>
    </xf>
    <xf numFmtId="164" fontId="7" fillId="2" borderId="2" applyAlignment="1" applyProtection="1" pivotButton="0" quotePrefix="0" xfId="0">
      <alignment horizontal="right" vertical="center"/>
      <protection locked="0" hidden="0"/>
    </xf>
    <xf numFmtId="0" fontId="6" fillId="0" borderId="0" applyAlignment="1" pivotButton="0" quotePrefix="0" xfId="0">
      <alignment vertical="center"/>
    </xf>
    <xf numFmtId="164" fontId="6" fillId="0" borderId="3" applyAlignment="1" pivotButton="0" quotePrefix="0" xfId="0">
      <alignment horizontal="right" vertical="center"/>
    </xf>
    <xf numFmtId="167" fontId="7" fillId="2" borderId="2" applyAlignment="1" applyProtection="1" pivotButton="0" quotePrefix="0" xfId="0">
      <alignment horizontal="right" vertical="center"/>
      <protection locked="0" hidden="0"/>
    </xf>
    <xf numFmtId="165" fontId="4" fillId="0" borderId="0" applyAlignment="1" pivotButton="0" quotePrefix="0" xfId="0">
      <alignment horizontal="right" vertical="center"/>
    </xf>
    <xf numFmtId="167" fontId="4" fillId="0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  <xf numFmtId="168" fontId="6" fillId="0" borderId="0" applyAlignment="1" pivotButton="0" quotePrefix="0" xfId="0">
      <alignment horizontal="right" vertical="center"/>
    </xf>
    <xf numFmtId="169" fontId="4" fillId="0" borderId="0" applyAlignment="1" pivotButton="0" quotePrefix="0" xfId="0">
      <alignment horizontal="right" vertical="center"/>
    </xf>
    <xf numFmtId="166" fontId="6" fillId="0" borderId="0" applyAlignment="1" pivotButton="0" quotePrefix="0" xfId="0">
      <alignment horizontal="right" vertical="center"/>
    </xf>
    <xf numFmtId="166" fontId="4" fillId="0" borderId="0" applyAlignment="1" pivotButton="0" quotePrefix="0" xfId="0">
      <alignment horizontal="right" vertical="center"/>
    </xf>
    <xf numFmtId="168" fontId="4" fillId="0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left" vertical="center" wrapText="1"/>
    </xf>
    <xf numFmtId="0" fontId="13" fillId="3" borderId="0" applyAlignment="1" pivotButton="0" quotePrefix="0" xfId="0">
      <alignment horizontal="center" vertical="center" wrapText="1"/>
    </xf>
    <xf numFmtId="1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/>
    </xf>
    <xf numFmtId="0" fontId="8" fillId="0" borderId="0" applyAlignment="1" pivotButton="0" quotePrefix="0" xfId="0">
      <alignment vertical="center"/>
    </xf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ont>
        <name val="Arial"/>
        <b val="1"/>
        <color rgb="00B85032"/>
      </font>
    </dxf>
    <dxf>
      <fill>
        <patternFill patternType="solid">
          <fgColor rgb="00DCEBD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Cash balance, first 12 months</a:t>
            </a:r>
          </a:p>
        </rich>
      </tx>
    </title>
    <plotArea>
      <lineChart>
        <grouping val="standard"/>
        <ser>
          <idx val="0"/>
          <order val="0"/>
          <tx>
            <strRef>
              <f>'Ramp-Up'!H4</f>
            </strRef>
          </tx>
          <spPr>
            <a:ln w="28000">
              <a:solidFill>
                <a:srgbClr val="1B4332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'Ramp-Up'!$A$5:$A$17</f>
            </numRef>
          </cat>
          <val>
            <numRef>
              <f>'Ramp-Up'!$H$5:$H$17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Cash ($)</a:t>
                </a:r>
              </a:p>
            </rich>
          </tx>
        </title>
        <numFmt formatCode="$#,##0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_rels/drawing2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1</col>
      <colOff>0</colOff>
      <row>0</row>
      <rowOff>0</rowOff>
    </from>
    <ext cx="1666875" cy="3238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2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9</col>
      <colOff>0</colOff>
      <row>3</row>
      <rowOff>0</rowOff>
    </from>
    <ext cx="6480000" cy="270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sheet1.xml><?xml version="1.0" encoding="utf-8"?>
<worksheet xmlns="http://schemas.openxmlformats.org/spreadsheetml/2006/main">
  <sheetPr>
    <tabColor rgb="001B4332"/>
    <outlinePr summaryBelow="1" summaryRight="1"/>
    <pageSetUpPr/>
  </sheetPr>
  <dimension ref="B3:C3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6" customWidth="1" min="2" max="2"/>
    <col width="90" customWidth="1" min="3" max="3"/>
  </cols>
  <sheetData>
    <row r="1" ht="30" customHeight="1"/>
    <row r="3" ht="30" customHeight="1">
      <c r="B3" s="1" t="inlineStr">
        <is>
          <t>Startup Plan Workbook</t>
        </is>
      </c>
    </row>
    <row r="4">
      <c r="B4" s="2" t="inlineStr">
        <is>
          <t>Test a business idea’s numbers before you spend money.</t>
        </is>
      </c>
    </row>
    <row r="6">
      <c r="B6" s="3" t="inlineStr">
        <is>
          <t>WHAT THIS WORKBOOK DOES</t>
        </is>
      </c>
      <c r="C6" s="4" t="n"/>
    </row>
    <row r="7" ht="45" customHeight="1">
      <c r="B7" s="5" t="inlineStr">
        <is>
          <t>Turns your price, costs, sales and cash into the numbers that decide whether an idea can work: contribution per sale, monthly surplus, break-even, cash after startup and runway. It adds what a quick check can’t: a 12-month ramp-up that shows your lowest cash point, side-by-side scenarios, and a launch checklist you can track.</t>
        </is>
      </c>
    </row>
    <row r="9">
      <c r="B9" s="3" t="inlineStr">
        <is>
          <t>HOW TO USE IT</t>
        </is>
      </c>
      <c r="C9" s="4" t="n"/>
    </row>
    <row r="10" ht="30" customHeight="1">
      <c r="B10" s="6" t="inlineStr">
        <is>
          <t>Step 1</t>
        </is>
      </c>
      <c r="C10" s="5" t="inlineStr">
        <is>
          <t>On Assumptions, replace the example values (blue on yellow) with your own. Use the same unit — a job, item, session or hour — for price, cost and sales.</t>
        </is>
      </c>
    </row>
    <row r="11" ht="30" customHeight="1">
      <c r="B11" s="6" t="inlineStr">
        <is>
          <t>Step 2</t>
        </is>
      </c>
      <c r="C11" s="5" t="inlineStr">
        <is>
          <t>Read Results. Warnings at the bottom flag losing money per sale, a funding gap, short runway or too few hours.</t>
        </is>
      </c>
    </row>
    <row r="12" ht="30" customHeight="1">
      <c r="B12" s="6" t="inlineStr">
        <is>
          <t>Step 3</t>
        </is>
      </c>
      <c r="C12" s="5" t="inlineStr">
        <is>
          <t>On Ramp-Up, set how quickly sales build in your first year. The lowest cash balance tells you how much cash you really need.</t>
        </is>
      </c>
    </row>
    <row r="13" ht="30" customHeight="1">
      <c r="B13" s="6" t="inlineStr">
        <is>
          <t>Step 4</t>
        </is>
      </c>
      <c r="C13" s="5" t="inlineStr">
        <is>
          <t>On Scenarios, test lower sales or higher costs. Edit the percentage changes in the yellow cells.</t>
        </is>
      </c>
    </row>
    <row r="14" ht="15" customHeight="1">
      <c r="B14" s="6" t="inlineStr">
        <is>
          <t>Step 5</t>
        </is>
      </c>
      <c r="C14" s="5" t="inlineStr">
        <is>
          <t>Use the Checklist to work through the launch steps in order.</t>
        </is>
      </c>
    </row>
    <row r="16">
      <c r="B16" s="3" t="inlineStr">
        <is>
          <t>THE SHEETS</t>
        </is>
      </c>
      <c r="C16" s="4" t="n"/>
    </row>
    <row r="17">
      <c r="B17" s="7" t="inlineStr">
        <is>
          <t>Assumptions</t>
        </is>
      </c>
      <c r="C17" s="8" t="inlineStr">
        <is>
          <t>Your inputs: price, cost per sale, monthly sales, fixed costs, startup costs, cash and time.</t>
        </is>
      </c>
    </row>
    <row r="18">
      <c r="B18" s="7" t="inlineStr">
        <is>
          <t>Results</t>
        </is>
      </c>
      <c r="C18" s="8" t="inlineStr">
        <is>
          <t>The key numbers, with warnings.</t>
        </is>
      </c>
    </row>
    <row r="19">
      <c r="B19" s="7" t="inlineStr">
        <is>
          <t>Ramp-Up</t>
        </is>
      </c>
      <c r="C19" s="8" t="inlineStr">
        <is>
          <t>Month-by-month first year as sales build, with your lowest cash point and a chart.</t>
        </is>
      </c>
    </row>
    <row r="20">
      <c r="B20" s="7" t="inlineStr">
        <is>
          <t>Scenarios</t>
        </is>
      </c>
      <c r="C20" s="8" t="inlineStr">
        <is>
          <t>Your base case beside lower-sales, higher-cost and custom cases.</t>
        </is>
      </c>
    </row>
    <row r="21">
      <c r="B21" s="7" t="inlineStr">
        <is>
          <t>Checklist</t>
        </is>
      </c>
      <c r="C21" s="8" t="inlineStr">
        <is>
          <t>Launch tasks in priority order with a status you can update.</t>
        </is>
      </c>
    </row>
    <row r="23">
      <c r="B23" s="3" t="inlineStr">
        <is>
          <t>LEGEND</t>
        </is>
      </c>
      <c r="C23" s="4" t="n"/>
    </row>
    <row r="24">
      <c r="B24" s="9" t="n">
        <v>1250</v>
      </c>
      <c r="C24" s="10" t="inlineStr">
        <is>
          <t>Blue on yellow: an input. Replace the example values with your own.</t>
        </is>
      </c>
    </row>
    <row r="25">
      <c r="B25" s="11">
        <f>B24*2</f>
        <v/>
      </c>
      <c r="C25" s="10" t="inlineStr">
        <is>
          <t>Black: a formula. It updates automatically — no need to edit it.</t>
        </is>
      </c>
    </row>
    <row r="26">
      <c r="C26" s="12" t="inlineStr">
        <is>
          <t>Sheets are protected without a password so formulas aren’t overwritten by accident. To change a formula or add rows: Review &gt; Unprotect Sheet.</t>
        </is>
      </c>
    </row>
    <row r="28">
      <c r="B28" s="3" t="inlineStr">
        <is>
          <t>IMPORTANT</t>
        </is>
      </c>
      <c r="C28" s="4" t="n"/>
    </row>
    <row r="29" ht="30" customHeight="1">
      <c r="B29" s="13" t="inlineStr">
        <is>
          <t>This workbook is a planning tool. Results depend entirely on the numbers you enter, are estimates, and are not tax, legal, accounting or financial advice. Licensed for use in your own business; please don’t resell or redistribute it.</t>
        </is>
      </c>
    </row>
    <row r="30">
      <c r="B30" s="14" t="inlineStr">
        <is>
          <t>© GoProOffice, owned by GHL Financial Services · goprooffice.com · v1.0 (2026-10)</t>
        </is>
      </c>
    </row>
  </sheetData>
  <mergeCells count="2">
    <mergeCell ref="B29:C29"/>
    <mergeCell ref="B7:C7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B85032"/>
    <outlinePr summaryBelow="1" summaryRight="1"/>
    <pageSetUpPr/>
  </sheetPr>
  <dimension ref="A1:C40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64" customWidth="1" min="3" max="3"/>
  </cols>
  <sheetData>
    <row r="1" ht="26" customHeight="1">
      <c r="A1" s="15" t="inlineStr">
        <is>
          <t>Assumptions</t>
        </is>
      </c>
    </row>
    <row r="2">
      <c r="A2" s="16" t="inlineStr">
        <is>
          <t>Blue on yellow cells are yours to change. Example values are for a home-services business.</t>
        </is>
      </c>
    </row>
    <row r="4">
      <c r="A4" s="3" t="inlineStr">
        <is>
          <t>YOUR BUSINESS</t>
        </is>
      </c>
      <c r="B4" s="4" t="n"/>
      <c r="C4" s="4" t="n"/>
    </row>
    <row r="5">
      <c r="A5" s="17" t="inlineStr">
        <is>
          <t>Business name</t>
        </is>
      </c>
      <c r="B5" s="18" t="inlineStr">
        <is>
          <t>Example Co.</t>
        </is>
      </c>
    </row>
    <row r="6">
      <c r="A6" s="17" t="inlineStr">
        <is>
          <t>What counts as one sale</t>
        </is>
      </c>
      <c r="B6" s="18" t="inlineStr">
        <is>
          <t>job</t>
        </is>
      </c>
      <c r="C6" s="19" t="inlineStr">
        <is>
          <t>A job, item, session, order or billable hour. Use this unit everywhere.</t>
        </is>
      </c>
    </row>
    <row r="8">
      <c r="A8" s="3" t="inlineStr">
        <is>
          <t>PRICE, COST AND SALES</t>
        </is>
      </c>
      <c r="B8" s="4" t="n"/>
      <c r="C8" s="4" t="n"/>
    </row>
    <row r="9">
      <c r="A9" s="17" t="inlineStr">
        <is>
          <t>Price per sale</t>
        </is>
      </c>
      <c r="B9" s="20" t="n">
        <v>150</v>
      </c>
    </row>
    <row r="10">
      <c r="A10" s="17" t="inlineStr">
        <is>
          <t>Cost per sale</t>
        </is>
      </c>
      <c r="B10" s="20" t="n">
        <v>30</v>
      </c>
      <c r="C10" s="19" t="inlineStr">
        <is>
          <t>Supplies, materials, subcontractors, travel and payment fees for each sale. Not your own time.</t>
        </is>
      </c>
    </row>
    <row r="11">
      <c r="A11" s="17" t="inlineStr">
        <is>
          <t>Expected sales per month</t>
        </is>
      </c>
      <c r="B11" s="21" t="n">
        <v>40</v>
      </c>
      <c r="C11" s="19" t="inlineStr">
        <is>
          <t>A realistic month once you’re up and running — not the best case.</t>
        </is>
      </c>
    </row>
    <row r="13">
      <c r="A13" s="3" t="inlineStr">
        <is>
          <t>FIXED MONTHLY COSTS</t>
        </is>
      </c>
      <c r="B13" s="4" t="n"/>
      <c r="C13" s="4" t="n"/>
    </row>
    <row r="14">
      <c r="A14" s="22" t="inlineStr">
        <is>
          <t>Rent, storage or workspace</t>
        </is>
      </c>
      <c r="B14" s="23" t="n">
        <v>0</v>
      </c>
    </row>
    <row r="15">
      <c r="A15" s="22" t="inlineStr">
        <is>
          <t>Software and subscriptions</t>
        </is>
      </c>
      <c r="B15" s="23" t="n">
        <v>120</v>
      </c>
    </row>
    <row r="16">
      <c r="A16" s="22" t="inlineStr">
        <is>
          <t>Insurance</t>
        </is>
      </c>
      <c r="B16" s="23" t="n">
        <v>180</v>
      </c>
    </row>
    <row r="17">
      <c r="A17" s="22" t="inlineStr">
        <is>
          <t>Phone and internet</t>
        </is>
      </c>
      <c r="B17" s="23" t="n">
        <v>90</v>
      </c>
    </row>
    <row r="18">
      <c r="A18" s="22" t="inlineStr">
        <is>
          <t>Vehicle (business share)</t>
        </is>
      </c>
      <c r="B18" s="23" t="n">
        <v>400</v>
      </c>
    </row>
    <row r="19">
      <c r="A19" s="22" t="inlineStr">
        <is>
          <t>Ongoing marketing</t>
        </is>
      </c>
      <c r="B19" s="23" t="n">
        <v>250</v>
      </c>
    </row>
    <row r="20">
      <c r="A20" s="22" t="inlineStr">
        <is>
          <t>Accounting, legal and professional fees</t>
        </is>
      </c>
      <c r="B20" s="23" t="n">
        <v>150</v>
      </c>
    </row>
    <row r="21">
      <c r="A21" s="22" t="inlineStr">
        <is>
          <t>Staff or contractor pay (fixed)</t>
        </is>
      </c>
      <c r="B21" s="23" t="n">
        <v>0</v>
      </c>
    </row>
    <row r="22">
      <c r="A22" s="22" t="inlineStr">
        <is>
          <t>Loan or equipment payments</t>
        </is>
      </c>
      <c r="B22" s="23" t="n">
        <v>0</v>
      </c>
    </row>
    <row r="23">
      <c r="A23" s="22" t="inlineStr">
        <is>
          <t>Other fixed costs</t>
        </is>
      </c>
      <c r="B23" s="23" t="n">
        <v>60</v>
      </c>
    </row>
    <row r="24">
      <c r="A24" s="24" t="inlineStr">
        <is>
          <t>Total fixed costs per month</t>
        </is>
      </c>
      <c r="B24" s="25">
        <f>SUM(B14:B23)</f>
        <v/>
      </c>
      <c r="C24" s="19" t="inlineStr">
        <is>
          <t>Costs that arrive whether or not you sell anything.</t>
        </is>
      </c>
    </row>
    <row r="26">
      <c r="A26" s="3" t="inlineStr">
        <is>
          <t>STARTUP COSTS (ONE-TIME)</t>
        </is>
      </c>
      <c r="B26" s="4" t="n"/>
      <c r="C26" s="4" t="n"/>
    </row>
    <row r="27">
      <c r="A27" s="22" t="inlineStr">
        <is>
          <t>Equipment and tools</t>
        </is>
      </c>
      <c r="B27" s="23" t="n">
        <v>3000</v>
      </c>
    </row>
    <row r="28">
      <c r="A28" s="22" t="inlineStr">
        <is>
          <t>Initial inventory and supplies</t>
        </is>
      </c>
      <c r="B28" s="23" t="n">
        <v>800</v>
      </c>
    </row>
    <row r="29">
      <c r="A29" s="22" t="inlineStr">
        <is>
          <t>Website and branding</t>
        </is>
      </c>
      <c r="B29" s="23" t="n">
        <v>1200</v>
      </c>
    </row>
    <row r="30">
      <c r="A30" s="22" t="inlineStr">
        <is>
          <t>Registration, licenses and permits</t>
        </is>
      </c>
      <c r="B30" s="23" t="n">
        <v>400</v>
      </c>
    </row>
    <row r="31">
      <c r="A31" s="22" t="inlineStr">
        <is>
          <t>Deposits</t>
        </is>
      </c>
      <c r="B31" s="23" t="n">
        <v>0</v>
      </c>
    </row>
    <row r="32">
      <c r="A32" s="22" t="inlineStr">
        <is>
          <t>Training or certification</t>
        </is>
      </c>
      <c r="B32" s="23" t="n">
        <v>500</v>
      </c>
    </row>
    <row r="33">
      <c r="A33" s="22" t="inlineStr">
        <is>
          <t>Other</t>
        </is>
      </c>
      <c r="B33" s="23" t="n">
        <v>600</v>
      </c>
    </row>
    <row r="34">
      <c r="A34" s="24" t="inlineStr">
        <is>
          <t>Total startup costs</t>
        </is>
      </c>
      <c r="B34" s="25">
        <f>SUM(B27:B33)</f>
        <v/>
      </c>
    </row>
    <row r="36">
      <c r="A36" s="3" t="inlineStr">
        <is>
          <t>CASH AND TIME</t>
        </is>
      </c>
      <c r="B36" s="4" t="n"/>
      <c r="C36" s="4" t="n"/>
    </row>
    <row r="37">
      <c r="A37" s="17" t="inlineStr">
        <is>
          <t>Business cash available</t>
        </is>
      </c>
      <c r="B37" s="23" t="n">
        <v>12000</v>
      </c>
      <c r="C37" s="19" t="inlineStr">
        <is>
          <t>Money you can put into the business. Keep household emergency savings out of this.</t>
        </is>
      </c>
    </row>
    <row r="38">
      <c r="A38" s="17" t="inlineStr">
        <is>
          <t>Hours per week you can work</t>
        </is>
      </c>
      <c r="B38" s="21" t="n">
        <v>40</v>
      </c>
    </row>
    <row r="39">
      <c r="A39" s="17" t="inlineStr">
        <is>
          <t>Your hours per sale</t>
        </is>
      </c>
      <c r="B39" s="21" t="n">
        <v>3</v>
      </c>
      <c r="C39" s="19" t="inlineStr">
        <is>
          <t>Include travel and preparation. Enter 1 if a sale is one billable hour.</t>
        </is>
      </c>
    </row>
    <row r="40">
      <c r="A40" s="17" t="inlineStr">
        <is>
          <t>Share of your time that isn’t delivery</t>
        </is>
      </c>
      <c r="B40" s="26" t="n">
        <v>0.2</v>
      </c>
      <c r="C40" s="19" t="inlineStr">
        <is>
          <t>Selling, admin, invoicing and bookkeeping.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1B4332"/>
    <outlinePr summaryBelow="1" summaryRight="1"/>
    <pageSetUpPr/>
  </sheetPr>
  <dimension ref="A1:C34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8" customWidth="1" min="2" max="2"/>
    <col width="66" customWidth="1" min="3" max="3"/>
  </cols>
  <sheetData>
    <row r="1" ht="26" customHeight="1">
      <c r="A1" s="15" t="inlineStr">
        <is>
          <t>Results</t>
        </is>
      </c>
    </row>
    <row r="2">
      <c r="A2" s="16" t="inlineStr">
        <is>
          <t>Everything here is calculated from Assumptions. Before tax and owner pay.</t>
        </is>
      </c>
    </row>
    <row r="4">
      <c r="A4" s="3" t="inlineStr">
        <is>
          <t>UNIT ECONOMICS</t>
        </is>
      </c>
      <c r="B4" s="4" t="n"/>
      <c r="C4" s="4" t="n"/>
    </row>
    <row r="5">
      <c r="A5" s="17" t="inlineStr">
        <is>
          <t>Contribution per sale</t>
        </is>
      </c>
      <c r="B5" s="27">
        <f>Assumptions!B9-Assumptions!B10</f>
        <v/>
      </c>
      <c r="C5" s="19" t="inlineStr">
        <is>
          <t>Price minus cost per sale: what each sale adds toward fixed costs.</t>
        </is>
      </c>
    </row>
    <row r="6">
      <c r="A6" s="17" t="inlineStr">
        <is>
          <t>Contribution margin</t>
        </is>
      </c>
      <c r="B6" s="28">
        <f>IF(Assumptions!B9&gt;0,B5/Assumptions!B9,"—")</f>
        <v/>
      </c>
      <c r="C6" s="19" t="inlineStr">
        <is>
          <t>Contribution as a share of the price.</t>
        </is>
      </c>
    </row>
    <row r="8">
      <c r="A8" s="3" t="inlineStr">
        <is>
          <t>EACH MONTH</t>
        </is>
      </c>
      <c r="B8" s="4" t="n"/>
      <c r="C8" s="4" t="n"/>
    </row>
    <row r="9">
      <c r="A9" s="17" t="inlineStr">
        <is>
          <t>Revenue</t>
        </is>
      </c>
      <c r="B9" s="11">
        <f>Assumptions!B9*Assumptions!B11</f>
        <v/>
      </c>
    </row>
    <row r="10">
      <c r="A10" s="17" t="inlineStr">
        <is>
          <t>Fixed costs</t>
        </is>
      </c>
      <c r="B10" s="11">
        <f>Assumptions!B24</f>
        <v/>
      </c>
    </row>
    <row r="11">
      <c r="A11" s="24" t="inlineStr">
        <is>
          <t>Monthly operating surplus</t>
        </is>
      </c>
      <c r="B11" s="29">
        <f>B5*Assumptions!B11-B10</f>
        <v/>
      </c>
      <c r="C11" s="19" t="inlineStr">
        <is>
          <t>Before tax and owner pay. Not take-home income.</t>
        </is>
      </c>
    </row>
    <row r="12">
      <c r="A12" s="24" t="inlineStr">
        <is>
          <t>Operating break-even (sales per month)</t>
        </is>
      </c>
      <c r="B12" s="30">
        <f>IF(B5&gt;0,ROUNDUP(B10/B5,0),"None — each sale must contribute first")</f>
        <v/>
      </c>
      <c r="C12" s="19" t="inlineStr">
        <is>
          <t>Covers fixed costs only — not startup costs.</t>
        </is>
      </c>
    </row>
    <row r="13">
      <c r="A13" s="17" t="inlineStr">
        <is>
          <t>Expected sales ÷ break-even</t>
        </is>
      </c>
      <c r="B13" s="31">
        <f>IF(B5&lt;=0,"—",IF(B10=0,"No fixed costs",Assumptions!B11/(B10/B5)))</f>
        <v/>
      </c>
      <c r="C13" s="19" t="inlineStr">
        <is>
          <t>Above 1.0× means expected sales cover fixed costs.</t>
        </is>
      </c>
    </row>
    <row r="15">
      <c r="A15" s="3" t="inlineStr">
        <is>
          <t>CASH</t>
        </is>
      </c>
      <c r="B15" s="4" t="n"/>
      <c r="C15" s="4" t="n"/>
    </row>
    <row r="16">
      <c r="A16" s="17" t="inlineStr">
        <is>
          <t>Startup costs</t>
        </is>
      </c>
      <c r="B16" s="11">
        <f>Assumptions!B34</f>
        <v/>
      </c>
    </row>
    <row r="17">
      <c r="A17" s="24" t="inlineStr">
        <is>
          <t>Cash after startup</t>
        </is>
      </c>
      <c r="B17" s="29">
        <f>Assumptions!B37-B16</f>
        <v/>
      </c>
      <c r="C17" s="19" t="inlineStr">
        <is>
          <t>Negative means you need more cash before the first sale.</t>
        </is>
      </c>
    </row>
    <row r="18">
      <c r="A18" s="17" t="inlineStr">
        <is>
          <t>Funding gap</t>
        </is>
      </c>
      <c r="B18" s="11">
        <f>MAX(0,-B17)</f>
        <v/>
      </c>
    </row>
    <row r="19">
      <c r="A19" s="17" t="inlineStr">
        <is>
          <t>Monthly cash used at expected sales</t>
        </is>
      </c>
      <c r="B19" s="11">
        <f>B10-B5*Assumptions!B11</f>
        <v/>
      </c>
      <c r="C19" s="19" t="inlineStr">
        <is>
          <t>Negative means the business adds cash each month.</t>
        </is>
      </c>
    </row>
    <row r="20">
      <c r="A20" s="24" t="inlineStr">
        <is>
          <t>Runway at expected sales (months)</t>
        </is>
      </c>
      <c r="B20" s="32">
        <f>IF(B17&lt;0,"Close the funding gap first",IF(B19&gt;0,B17/B19,"Not used up"))</f>
        <v/>
      </c>
      <c r="C20" s="19" t="inlineStr">
        <is>
          <t>How long remaining cash lasts if sales start at the expected level.</t>
        </is>
      </c>
    </row>
    <row r="21">
      <c r="A21" s="17" t="inlineStr">
        <is>
          <t>Runway with no sales (months)</t>
        </is>
      </c>
      <c r="B21" s="33">
        <f>IF(AND(B17&gt;=0,B10&gt;0),B17/B10,"—")</f>
        <v/>
      </c>
      <c r="C21" s="19" t="inlineStr">
        <is>
          <t>A stress test: how long cash lasts if sales are slow to start.</t>
        </is>
      </c>
    </row>
    <row r="23">
      <c r="A23" s="3" t="inlineStr">
        <is>
          <t>TIME</t>
        </is>
      </c>
      <c r="B23" s="4" t="n"/>
      <c r="C23" s="4" t="n"/>
    </row>
    <row r="24">
      <c r="A24" s="17" t="inlineStr">
        <is>
          <t>Hours needed per month</t>
        </is>
      </c>
      <c r="B24" s="34">
        <f>Assumptions!B11*Assumptions!B39</f>
        <v/>
      </c>
    </row>
    <row r="25">
      <c r="A25" s="17" t="inlineStr">
        <is>
          <t>Productive hours per month</t>
        </is>
      </c>
      <c r="B25" s="34">
        <f>Assumptions!B38*52/12*(1-Assumptions!B40)</f>
        <v/>
      </c>
      <c r="C25" s="19" t="inlineStr">
        <is>
          <t>Weekly hours × 52 ÷ 12, less non-delivery time.</t>
        </is>
      </c>
    </row>
    <row r="26">
      <c r="A26" s="17" t="inlineStr">
        <is>
          <t>Share of your productive time needed</t>
        </is>
      </c>
      <c r="B26" s="28">
        <f>IF(B25&gt;0,B24/B25,"—")</f>
        <v/>
      </c>
      <c r="C26" s="19" t="inlineStr">
        <is>
          <t>Over 100% means the plan needs more hours than you have.</t>
        </is>
      </c>
    </row>
    <row r="28">
      <c r="A28" s="3" t="inlineStr">
        <is>
          <t>WARNINGS</t>
        </is>
      </c>
      <c r="B28" s="4" t="n"/>
      <c r="C28" s="4" t="n"/>
    </row>
    <row r="29">
      <c r="A29" s="10">
        <f>IF(B5&lt;=0,"Warning: each sale loses money or contributes nothing. Fix price or cost first.","OK: each sale contributes to fixed costs.")</f>
        <v/>
      </c>
    </row>
    <row r="30">
      <c r="A30" s="10">
        <f>IF(B11&lt;0,"Warning: expected sales are below break-even.","OK: expected sales cover fixed costs.")</f>
        <v/>
      </c>
    </row>
    <row r="31">
      <c r="A31" s="10">
        <f>IF(B18&gt;0,"Warning: startup costs exceed available cash by "&amp;TEXT(B18,"$#,##0")&amp;".","OK: startup costs are covered by available cash.")</f>
        <v/>
      </c>
    </row>
    <row r="32">
      <c r="A32" s="10">
        <f>IF(AND(ISNUMBER(B20),B20&lt;2),"Warning: less than two months of cash at expected sales.","OK: no short-runway warning.")</f>
        <v/>
      </c>
    </row>
    <row r="33">
      <c r="A33" s="10">
        <f>IF(AND(ISNUMBER(B26),B26&gt;1),"Warning: expected sales need more hours than you have.","OK: expected sales fit your time.")</f>
        <v/>
      </c>
    </row>
    <row r="34">
      <c r="A34" s="10">
        <f>'Ramp-Up'!C22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mergeCells count="6">
    <mergeCell ref="A33:C33"/>
    <mergeCell ref="A32:C32"/>
    <mergeCell ref="A31:C31"/>
    <mergeCell ref="A30:C30"/>
    <mergeCell ref="A34:C34"/>
    <mergeCell ref="A29:C29"/>
  </mergeCells>
  <conditionalFormatting sqref="A29:A34">
    <cfRule type="expression" priority="1" dxfId="0">
      <formula>LEFT(A29,7)="Warning"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1B4332"/>
    <outlinePr summaryBelow="1" summaryRight="1"/>
    <pageSetUpPr/>
  </sheetPr>
  <dimension ref="A1:H22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6" customWidth="1" min="2" max="2"/>
    <col width="14" customWidth="1" min="3" max="3"/>
    <col width="14" customWidth="1" min="4" max="4"/>
    <col width="15" customWidth="1" min="5" max="5"/>
    <col width="14" customWidth="1" min="6" max="6"/>
    <col width="14" customWidth="1" min="7" max="7"/>
    <col width="15" customWidth="1" min="8" max="8"/>
  </cols>
  <sheetData>
    <row r="1" ht="26" customHeight="1">
      <c r="A1" s="15" t="inlineStr">
        <is>
          <t>First-year ramp-up</t>
        </is>
      </c>
    </row>
    <row r="2">
      <c r="A2" s="16" t="inlineStr">
        <is>
          <t>New businesses rarely hit full sales in month one. Set the ramp in the yellow column.</t>
        </is>
      </c>
    </row>
    <row r="4" ht="30" customHeight="1">
      <c r="A4" s="35" t="inlineStr">
        <is>
          <t>Month</t>
        </is>
      </c>
      <c r="B4" s="36" t="inlineStr">
        <is>
          <t>Sales as % of expected</t>
        </is>
      </c>
      <c r="C4" s="36" t="inlineStr">
        <is>
          <t>Sales</t>
        </is>
      </c>
      <c r="D4" s="36" t="inlineStr">
        <is>
          <t>Revenue</t>
        </is>
      </c>
      <c r="E4" s="36" t="inlineStr">
        <is>
          <t>Contribution</t>
        </is>
      </c>
      <c r="F4" s="36" t="inlineStr">
        <is>
          <t>Fixed costs</t>
        </is>
      </c>
      <c r="G4" s="36" t="inlineStr">
        <is>
          <t>Surplus</t>
        </is>
      </c>
      <c r="H4" s="36" t="inlineStr">
        <is>
          <t>Cash balance</t>
        </is>
      </c>
    </row>
    <row r="5">
      <c r="A5" s="17" t="inlineStr">
        <is>
          <t>Start</t>
        </is>
      </c>
      <c r="H5" s="29">
        <f>Results!B17</f>
        <v/>
      </c>
    </row>
    <row r="6">
      <c r="A6" s="37" t="n">
        <v>1</v>
      </c>
      <c r="B6" s="26" t="n">
        <v>0.15</v>
      </c>
      <c r="C6" s="33">
        <f>Assumptions!$B$11*B6</f>
        <v/>
      </c>
      <c r="D6" s="11">
        <f>C6*Assumptions!$B$9</f>
        <v/>
      </c>
      <c r="E6" s="11">
        <f>C6*Results!$B$5</f>
        <v/>
      </c>
      <c r="F6" s="11">
        <f>Results!$B$10</f>
        <v/>
      </c>
      <c r="G6" s="11">
        <f>E6-F6</f>
        <v/>
      </c>
      <c r="H6" s="11">
        <f>H5+G6</f>
        <v/>
      </c>
    </row>
    <row r="7">
      <c r="A7" s="37" t="n">
        <v>2</v>
      </c>
      <c r="B7" s="26" t="n">
        <v>0.25</v>
      </c>
      <c r="C7" s="33">
        <f>Assumptions!$B$11*B7</f>
        <v/>
      </c>
      <c r="D7" s="11">
        <f>C7*Assumptions!$B$9</f>
        <v/>
      </c>
      <c r="E7" s="11">
        <f>C7*Results!$B$5</f>
        <v/>
      </c>
      <c r="F7" s="11">
        <f>Results!$B$10</f>
        <v/>
      </c>
      <c r="G7" s="11">
        <f>E7-F7</f>
        <v/>
      </c>
      <c r="H7" s="11">
        <f>H6+G7</f>
        <v/>
      </c>
    </row>
    <row r="8">
      <c r="A8" s="37" t="n">
        <v>3</v>
      </c>
      <c r="B8" s="26" t="n">
        <v>0.4</v>
      </c>
      <c r="C8" s="33">
        <f>Assumptions!$B$11*B8</f>
        <v/>
      </c>
      <c r="D8" s="11">
        <f>C8*Assumptions!$B$9</f>
        <v/>
      </c>
      <c r="E8" s="11">
        <f>C8*Results!$B$5</f>
        <v/>
      </c>
      <c r="F8" s="11">
        <f>Results!$B$10</f>
        <v/>
      </c>
      <c r="G8" s="11">
        <f>E8-F8</f>
        <v/>
      </c>
      <c r="H8" s="11">
        <f>H7+G8</f>
        <v/>
      </c>
    </row>
    <row r="9">
      <c r="A9" s="37" t="n">
        <v>4</v>
      </c>
      <c r="B9" s="26" t="n">
        <v>0.55</v>
      </c>
      <c r="C9" s="33">
        <f>Assumptions!$B$11*B9</f>
        <v/>
      </c>
      <c r="D9" s="11">
        <f>C9*Assumptions!$B$9</f>
        <v/>
      </c>
      <c r="E9" s="11">
        <f>C9*Results!$B$5</f>
        <v/>
      </c>
      <c r="F9" s="11">
        <f>Results!$B$10</f>
        <v/>
      </c>
      <c r="G9" s="11">
        <f>E9-F9</f>
        <v/>
      </c>
      <c r="H9" s="11">
        <f>H8+G9</f>
        <v/>
      </c>
    </row>
    <row r="10">
      <c r="A10" s="37" t="n">
        <v>5</v>
      </c>
      <c r="B10" s="26" t="n">
        <v>0.7</v>
      </c>
      <c r="C10" s="33">
        <f>Assumptions!$B$11*B10</f>
        <v/>
      </c>
      <c r="D10" s="11">
        <f>C10*Assumptions!$B$9</f>
        <v/>
      </c>
      <c r="E10" s="11">
        <f>C10*Results!$B$5</f>
        <v/>
      </c>
      <c r="F10" s="11">
        <f>Results!$B$10</f>
        <v/>
      </c>
      <c r="G10" s="11">
        <f>E10-F10</f>
        <v/>
      </c>
      <c r="H10" s="11">
        <f>H9+G10</f>
        <v/>
      </c>
    </row>
    <row r="11">
      <c r="A11" s="37" t="n">
        <v>6</v>
      </c>
      <c r="B11" s="26" t="n">
        <v>0.85</v>
      </c>
      <c r="C11" s="33">
        <f>Assumptions!$B$11*B11</f>
        <v/>
      </c>
      <c r="D11" s="11">
        <f>C11*Assumptions!$B$9</f>
        <v/>
      </c>
      <c r="E11" s="11">
        <f>C11*Results!$B$5</f>
        <v/>
      </c>
      <c r="F11" s="11">
        <f>Results!$B$10</f>
        <v/>
      </c>
      <c r="G11" s="11">
        <f>E11-F11</f>
        <v/>
      </c>
      <c r="H11" s="11">
        <f>H10+G11</f>
        <v/>
      </c>
    </row>
    <row r="12">
      <c r="A12" s="37" t="n">
        <v>7</v>
      </c>
      <c r="B12" s="26" t="n">
        <v>1</v>
      </c>
      <c r="C12" s="33">
        <f>Assumptions!$B$11*B12</f>
        <v/>
      </c>
      <c r="D12" s="11">
        <f>C12*Assumptions!$B$9</f>
        <v/>
      </c>
      <c r="E12" s="11">
        <f>C12*Results!$B$5</f>
        <v/>
      </c>
      <c r="F12" s="11">
        <f>Results!$B$10</f>
        <v/>
      </c>
      <c r="G12" s="11">
        <f>E12-F12</f>
        <v/>
      </c>
      <c r="H12" s="11">
        <f>H11+G12</f>
        <v/>
      </c>
    </row>
    <row r="13">
      <c r="A13" s="37" t="n">
        <v>8</v>
      </c>
      <c r="B13" s="26" t="n">
        <v>1</v>
      </c>
      <c r="C13" s="33">
        <f>Assumptions!$B$11*B13</f>
        <v/>
      </c>
      <c r="D13" s="11">
        <f>C13*Assumptions!$B$9</f>
        <v/>
      </c>
      <c r="E13" s="11">
        <f>C13*Results!$B$5</f>
        <v/>
      </c>
      <c r="F13" s="11">
        <f>Results!$B$10</f>
        <v/>
      </c>
      <c r="G13" s="11">
        <f>E13-F13</f>
        <v/>
      </c>
      <c r="H13" s="11">
        <f>H12+G13</f>
        <v/>
      </c>
    </row>
    <row r="14">
      <c r="A14" s="37" t="n">
        <v>9</v>
      </c>
      <c r="B14" s="26" t="n">
        <v>1</v>
      </c>
      <c r="C14" s="33">
        <f>Assumptions!$B$11*B14</f>
        <v/>
      </c>
      <c r="D14" s="11">
        <f>C14*Assumptions!$B$9</f>
        <v/>
      </c>
      <c r="E14" s="11">
        <f>C14*Results!$B$5</f>
        <v/>
      </c>
      <c r="F14" s="11">
        <f>Results!$B$10</f>
        <v/>
      </c>
      <c r="G14" s="11">
        <f>E14-F14</f>
        <v/>
      </c>
      <c r="H14" s="11">
        <f>H13+G14</f>
        <v/>
      </c>
    </row>
    <row r="15">
      <c r="A15" s="37" t="n">
        <v>10</v>
      </c>
      <c r="B15" s="26" t="n">
        <v>1</v>
      </c>
      <c r="C15" s="33">
        <f>Assumptions!$B$11*B15</f>
        <v/>
      </c>
      <c r="D15" s="11">
        <f>C15*Assumptions!$B$9</f>
        <v/>
      </c>
      <c r="E15" s="11">
        <f>C15*Results!$B$5</f>
        <v/>
      </c>
      <c r="F15" s="11">
        <f>Results!$B$10</f>
        <v/>
      </c>
      <c r="G15" s="11">
        <f>E15-F15</f>
        <v/>
      </c>
      <c r="H15" s="11">
        <f>H14+G15</f>
        <v/>
      </c>
    </row>
    <row r="16">
      <c r="A16" s="37" t="n">
        <v>11</v>
      </c>
      <c r="B16" s="26" t="n">
        <v>1</v>
      </c>
      <c r="C16" s="33">
        <f>Assumptions!$B$11*B16</f>
        <v/>
      </c>
      <c r="D16" s="11">
        <f>C16*Assumptions!$B$9</f>
        <v/>
      </c>
      <c r="E16" s="11">
        <f>C16*Results!$B$5</f>
        <v/>
      </c>
      <c r="F16" s="11">
        <f>Results!$B$10</f>
        <v/>
      </c>
      <c r="G16" s="11">
        <f>E16-F16</f>
        <v/>
      </c>
      <c r="H16" s="11">
        <f>H15+G16</f>
        <v/>
      </c>
    </row>
    <row r="17">
      <c r="A17" s="37" t="n">
        <v>12</v>
      </c>
      <c r="B17" s="26" t="n">
        <v>1</v>
      </c>
      <c r="C17" s="33">
        <f>Assumptions!$B$11*B17</f>
        <v/>
      </c>
      <c r="D17" s="11">
        <f>C17*Assumptions!$B$9</f>
        <v/>
      </c>
      <c r="E17" s="11">
        <f>C17*Results!$B$5</f>
        <v/>
      </c>
      <c r="F17" s="11">
        <f>Results!$B$10</f>
        <v/>
      </c>
      <c r="G17" s="11">
        <f>E17-F17</f>
        <v/>
      </c>
      <c r="H17" s="11">
        <f>H16+G17</f>
        <v/>
      </c>
    </row>
    <row r="19">
      <c r="A19" s="24" t="inlineStr">
        <is>
          <t>Lowest cash balance</t>
        </is>
      </c>
      <c r="C19" s="29">
        <f>MIN(H5:H17)</f>
        <v/>
      </c>
    </row>
    <row r="20">
      <c r="A20" s="24" t="inlineStr">
        <is>
          <t>When it happens</t>
        </is>
      </c>
      <c r="C20" s="38">
        <f>IF(MATCH(C19,H5:H17,0)=1,"At the start","Month "&amp;(MATCH(C19,H5:H17,0)-1))</f>
        <v/>
      </c>
    </row>
    <row r="21">
      <c r="A21" s="24" t="inlineStr">
        <is>
          <t>Extra cash needed to stay above zero</t>
        </is>
      </c>
      <c r="C21" s="29">
        <f>MAX(0,-C19)</f>
        <v/>
      </c>
    </row>
    <row r="22">
      <c r="C22" s="39">
        <f>IF(C21&gt;0,"Warning: during ramp-up, cash falls "&amp;TEXT(C21,"$#,##0")&amp;" below zero (lowest point: "&amp;C20&amp;").","OK: cash stays above zero through the first-year ramp-up.")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pageMargins left="0.75" right="0.75" top="1" bottom="1" header="0.5" footer="0.5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tabColor rgb="001B4332"/>
    <outlinePr summaryBelow="1" summaryRight="1"/>
    <pageSetUpPr/>
  </sheetPr>
  <dimension ref="A1:E25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 ht="26" customHeight="1">
      <c r="A1" s="15" t="inlineStr">
        <is>
          <t>Scenarios</t>
        </is>
      </c>
    </row>
    <row r="2">
      <c r="A2" s="16" t="inlineStr">
        <is>
          <t>Change the yellow percentages. The base case always matches Assumptions.</t>
        </is>
      </c>
    </row>
    <row r="4" ht="30" customHeight="1">
      <c r="A4" s="35" t="inlineStr">
        <is>
          <t>Change from your assumptions</t>
        </is>
      </c>
      <c r="B4" s="36" t="inlineStr">
        <is>
          <t>Base</t>
        </is>
      </c>
      <c r="C4" s="36" t="inlineStr">
        <is>
          <t>Lower sales</t>
        </is>
      </c>
      <c r="D4" s="36" t="inlineStr">
        <is>
          <t>Higher costs</t>
        </is>
      </c>
      <c r="E4" s="36" t="inlineStr">
        <is>
          <t>Your case</t>
        </is>
      </c>
    </row>
    <row r="5">
      <c r="A5" s="17" t="inlineStr">
        <is>
          <t>Price</t>
        </is>
      </c>
      <c r="B5" s="28" t="n">
        <v>0</v>
      </c>
      <c r="C5" s="26" t="n">
        <v>0</v>
      </c>
      <c r="D5" s="26" t="n">
        <v>0</v>
      </c>
      <c r="E5" s="26" t="n">
        <v>0.1</v>
      </c>
    </row>
    <row r="6">
      <c r="A6" s="17" t="inlineStr">
        <is>
          <t>Cost per sale</t>
        </is>
      </c>
      <c r="B6" s="28" t="n">
        <v>0</v>
      </c>
      <c r="C6" s="26" t="n">
        <v>0</v>
      </c>
      <c r="D6" s="26" t="n">
        <v>0.15</v>
      </c>
      <c r="E6" s="26" t="n">
        <v>0</v>
      </c>
    </row>
    <row r="7">
      <c r="A7" s="17" t="inlineStr">
        <is>
          <t>Sales per month</t>
        </is>
      </c>
      <c r="B7" s="28" t="n">
        <v>0</v>
      </c>
      <c r="C7" s="26" t="n">
        <v>-0.25</v>
      </c>
      <c r="D7" s="26" t="n">
        <v>0</v>
      </c>
      <c r="E7" s="26" t="n">
        <v>-0.1</v>
      </c>
    </row>
    <row r="8">
      <c r="A8" s="17" t="inlineStr">
        <is>
          <t>Fixed costs</t>
        </is>
      </c>
      <c r="B8" s="28" t="n">
        <v>0</v>
      </c>
      <c r="C8" s="26" t="n">
        <v>0</v>
      </c>
      <c r="D8" s="26" t="n">
        <v>0.15</v>
      </c>
      <c r="E8" s="26" t="n">
        <v>0</v>
      </c>
    </row>
    <row r="9">
      <c r="A9" s="17" t="inlineStr">
        <is>
          <t>Startup costs</t>
        </is>
      </c>
      <c r="B9" s="28" t="n">
        <v>0</v>
      </c>
      <c r="C9" s="26" t="n">
        <v>0</v>
      </c>
      <c r="D9" s="26" t="n">
        <v>0</v>
      </c>
      <c r="E9" s="26" t="n">
        <v>0</v>
      </c>
    </row>
    <row r="10">
      <c r="A10" s="17" t="inlineStr">
        <is>
          <t>Cash available</t>
        </is>
      </c>
      <c r="B10" s="28" t="n">
        <v>0</v>
      </c>
      <c r="C10" s="26" t="n">
        <v>0</v>
      </c>
      <c r="D10" s="26" t="n">
        <v>0</v>
      </c>
      <c r="E10" s="26" t="n">
        <v>0</v>
      </c>
    </row>
    <row r="12" ht="30" customHeight="1">
      <c r="A12" s="35" t="inlineStr">
        <is>
          <t>Result</t>
        </is>
      </c>
      <c r="B12" s="36" t="inlineStr">
        <is>
          <t>Base</t>
        </is>
      </c>
      <c r="C12" s="36" t="inlineStr">
        <is>
          <t>Lower sales</t>
        </is>
      </c>
      <c r="D12" s="36" t="inlineStr">
        <is>
          <t>Higher costs</t>
        </is>
      </c>
      <c r="E12" s="36" t="inlineStr">
        <is>
          <t>Your case</t>
        </is>
      </c>
    </row>
    <row r="13">
      <c r="A13" s="40" t="inlineStr">
        <is>
          <t>Price</t>
        </is>
      </c>
      <c r="B13" s="27">
        <f>Assumptions!$B$9*(1+B5)</f>
        <v/>
      </c>
      <c r="C13" s="27">
        <f>Assumptions!$B$9*(1+C5)</f>
        <v/>
      </c>
      <c r="D13" s="27">
        <f>Assumptions!$B$9*(1+D5)</f>
        <v/>
      </c>
      <c r="E13" s="27">
        <f>Assumptions!$B$9*(1+E5)</f>
        <v/>
      </c>
    </row>
    <row r="14">
      <c r="A14" s="40" t="inlineStr">
        <is>
          <t>Cost per sale</t>
        </is>
      </c>
      <c r="B14" s="27">
        <f>Assumptions!$B$10*(1+B6)</f>
        <v/>
      </c>
      <c r="C14" s="27">
        <f>Assumptions!$B$10*(1+C6)</f>
        <v/>
      </c>
      <c r="D14" s="27">
        <f>Assumptions!$B$10*(1+D6)</f>
        <v/>
      </c>
      <c r="E14" s="27">
        <f>Assumptions!$B$10*(1+E6)</f>
        <v/>
      </c>
    </row>
    <row r="15">
      <c r="A15" s="40" t="inlineStr">
        <is>
          <t>Sales per month</t>
        </is>
      </c>
      <c r="B15" s="33">
        <f>Assumptions!$B$11*(1+B7)</f>
        <v/>
      </c>
      <c r="C15" s="33">
        <f>Assumptions!$B$11*(1+C7)</f>
        <v/>
      </c>
      <c r="D15" s="33">
        <f>Assumptions!$B$11*(1+D7)</f>
        <v/>
      </c>
      <c r="E15" s="33">
        <f>Assumptions!$B$11*(1+E7)</f>
        <v/>
      </c>
    </row>
    <row r="16">
      <c r="A16" s="40" t="inlineStr">
        <is>
          <t>Fixed costs per month</t>
        </is>
      </c>
      <c r="B16" s="11">
        <f>Assumptions!$B$24*(1+B8)</f>
        <v/>
      </c>
      <c r="C16" s="11">
        <f>Assumptions!$B$24*(1+C8)</f>
        <v/>
      </c>
      <c r="D16" s="11">
        <f>Assumptions!$B$24*(1+D8)</f>
        <v/>
      </c>
      <c r="E16" s="11">
        <f>Assumptions!$B$24*(1+E8)</f>
        <v/>
      </c>
    </row>
    <row r="17">
      <c r="A17" s="40" t="inlineStr">
        <is>
          <t>Startup costs</t>
        </is>
      </c>
      <c r="B17" s="11">
        <f>Assumptions!$B$34*(1+B9)</f>
        <v/>
      </c>
      <c r="C17" s="11">
        <f>Assumptions!$B$34*(1+C9)</f>
        <v/>
      </c>
      <c r="D17" s="11">
        <f>Assumptions!$B$34*(1+D9)</f>
        <v/>
      </c>
      <c r="E17" s="11">
        <f>Assumptions!$B$34*(1+E9)</f>
        <v/>
      </c>
    </row>
    <row r="18">
      <c r="A18" s="40" t="inlineStr">
        <is>
          <t>Cash available</t>
        </is>
      </c>
      <c r="B18" s="11">
        <f>Assumptions!$B$37*(1+B10)</f>
        <v/>
      </c>
      <c r="C18" s="11">
        <f>Assumptions!$B$37*(1+C10)</f>
        <v/>
      </c>
      <c r="D18" s="11">
        <f>Assumptions!$B$37*(1+D10)</f>
        <v/>
      </c>
      <c r="E18" s="11">
        <f>Assumptions!$B$37*(1+E10)</f>
        <v/>
      </c>
    </row>
    <row r="20">
      <c r="A20" s="17" t="inlineStr">
        <is>
          <t>Contribution per sale</t>
        </is>
      </c>
      <c r="B20" s="27">
        <f>B13-B14</f>
        <v/>
      </c>
      <c r="C20" s="27">
        <f>C13-C14</f>
        <v/>
      </c>
      <c r="D20" s="27">
        <f>D13-D14</f>
        <v/>
      </c>
      <c r="E20" s="27">
        <f>E13-E14</f>
        <v/>
      </c>
    </row>
    <row r="21">
      <c r="A21" s="17" t="inlineStr">
        <is>
          <t>Revenue per month</t>
        </is>
      </c>
      <c r="B21" s="11">
        <f>B13*B15</f>
        <v/>
      </c>
      <c r="C21" s="11">
        <f>C13*C15</f>
        <v/>
      </c>
      <c r="D21" s="11">
        <f>D13*D15</f>
        <v/>
      </c>
      <c r="E21" s="11">
        <f>E13*E15</f>
        <v/>
      </c>
    </row>
    <row r="22">
      <c r="A22" s="24" t="inlineStr">
        <is>
          <t>Monthly operating surplus</t>
        </is>
      </c>
      <c r="B22" s="29">
        <f>B20*B15-B16</f>
        <v/>
      </c>
      <c r="C22" s="29">
        <f>C20*C15-C16</f>
        <v/>
      </c>
      <c r="D22" s="29">
        <f>D20*D15-D16</f>
        <v/>
      </c>
      <c r="E22" s="29">
        <f>E20*E15-E16</f>
        <v/>
      </c>
    </row>
    <row r="23">
      <c r="A23" s="17" t="inlineStr">
        <is>
          <t>Operating break-even (sales/month)</t>
        </is>
      </c>
      <c r="B23" s="34">
        <f>IF(B20&gt;0,ROUNDUP(B16/B20,0),"None")</f>
        <v/>
      </c>
      <c r="C23" s="34">
        <f>IF(C20&gt;0,ROUNDUP(C16/C20,0),"None")</f>
        <v/>
      </c>
      <c r="D23" s="34">
        <f>IF(D20&gt;0,ROUNDUP(D16/D20,0),"None")</f>
        <v/>
      </c>
      <c r="E23" s="34">
        <f>IF(E20&gt;0,ROUNDUP(E16/E20,0),"None")</f>
        <v/>
      </c>
    </row>
    <row r="24">
      <c r="A24" s="17" t="inlineStr">
        <is>
          <t>Cash after startup</t>
        </is>
      </c>
      <c r="B24" s="11">
        <f>B18-B17</f>
        <v/>
      </c>
      <c r="C24" s="11">
        <f>C18-C17</f>
        <v/>
      </c>
      <c r="D24" s="11">
        <f>D18-D17</f>
        <v/>
      </c>
      <c r="E24" s="11">
        <f>E18-E17</f>
        <v/>
      </c>
    </row>
    <row r="25">
      <c r="A25" s="17" t="inlineStr">
        <is>
          <t>Runway at these sales (months)</t>
        </is>
      </c>
      <c r="B25" s="33">
        <f>IF(B24&lt;0,"Funding gap",IF(B16-B20*B15&gt;0,B24/(B16-B20*B15),"Not used up"))</f>
        <v/>
      </c>
      <c r="C25" s="33">
        <f>IF(C24&lt;0,"Funding gap",IF(C16-C20*C15&gt;0,C24/(C16-C20*C15),"Not used up"))</f>
        <v/>
      </c>
      <c r="D25" s="33">
        <f>IF(D24&lt;0,"Funding gap",IF(D16-D20*D15&gt;0,D24/(D16-D20*D15),"Not used up"))</f>
        <v/>
      </c>
      <c r="E25" s="33">
        <f>IF(E24&lt;0,"Funding gap",IF(E16-E20*E15&gt;0,E24/(E16-E20*E15),"Not used up"))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conditionalFormatting sqref="B22:E22">
    <cfRule type="expression" priority="1" dxfId="0">
      <formula>B22&lt;0</formula>
    </cfRule>
  </conditionalFormatting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1B4332"/>
    <outlinePr summaryBelow="1" summaryRight="1"/>
    <pageSetUpPr/>
  </sheetPr>
  <dimension ref="A1:E16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36" customWidth="1" min="2" max="2"/>
    <col width="54" customWidth="1" min="3" max="3"/>
    <col width="44" customWidth="1" min="4" max="4"/>
    <col width="15" customWidth="1" min="5" max="5"/>
  </cols>
  <sheetData>
    <row r="1" ht="26" customHeight="1">
      <c r="A1" s="15" t="inlineStr">
        <is>
          <t>Launch checklist</t>
        </is>
      </c>
    </row>
    <row r="2">
      <c r="A2" s="16" t="inlineStr">
        <is>
          <t>Demand and the basic numbers come before forming a business.</t>
        </is>
      </c>
    </row>
    <row r="4" ht="30" customHeight="1">
      <c r="A4" s="35" t="inlineStr">
        <is>
          <t>Phase</t>
        </is>
      </c>
      <c r="B4" s="36" t="inlineStr">
        <is>
          <t>Task</t>
        </is>
      </c>
      <c r="C4" s="36" t="inlineStr">
        <is>
          <t>Next step</t>
        </is>
      </c>
      <c r="D4" s="36" t="inlineStr">
        <is>
          <t>Done when</t>
        </is>
      </c>
      <c r="E4" s="36" t="inlineStr">
        <is>
          <t>Status</t>
        </is>
      </c>
    </row>
    <row r="5" ht="30" customHeight="1">
      <c r="A5" s="5" t="inlineStr">
        <is>
          <t>Do first</t>
        </is>
      </c>
      <c r="B5" s="41" t="inlineStr">
        <is>
          <t>Get a paid commitment</t>
        </is>
      </c>
      <c r="C5" s="5" t="inlineStr">
        <is>
          <t>Ask people who match your customer for a deposit, preorder or paid trial.</t>
        </is>
      </c>
      <c r="D5" s="5" t="inlineStr">
        <is>
          <t>Payments or written commitments from real customers.</t>
        </is>
      </c>
      <c r="E5" s="18" t="inlineStr">
        <is>
          <t>Not started</t>
        </is>
      </c>
    </row>
    <row r="6" ht="30" customHeight="1">
      <c r="A6" s="5" t="inlineStr">
        <is>
          <t>Do first</t>
        </is>
      </c>
      <c r="B6" s="41" t="inlineStr">
        <is>
          <t>Fill in the real numbers</t>
        </is>
      </c>
      <c r="C6" s="5" t="inlineStr">
        <is>
          <t>Replace estimates with quotes, price lists or your own records.</t>
        </is>
      </c>
      <c r="D6" s="5" t="inlineStr">
        <is>
          <t>Every assumption comes from a quote or record.</t>
        </is>
      </c>
      <c r="E6" s="18" t="inlineStr">
        <is>
          <t>Not started</t>
        </is>
      </c>
    </row>
    <row r="7" ht="30" customHeight="1">
      <c r="A7" s="5" t="inlineStr">
        <is>
          <t>Do first</t>
        </is>
      </c>
      <c r="B7" s="41" t="inlineStr">
        <is>
          <t>Make each sale contribute</t>
        </is>
      </c>
      <c r="C7" s="5" t="inlineStr">
        <is>
          <t>Test pricing and cut cost per sale until contribution is positive.</t>
        </is>
      </c>
      <c r="D7" s="5" t="inlineStr">
        <is>
          <t>A price above cost per sale, accepted by a real customer.</t>
        </is>
      </c>
      <c r="E7" s="18" t="inlineStr">
        <is>
          <t>Not started</t>
        </is>
      </c>
    </row>
    <row r="8" ht="30" customHeight="1">
      <c r="A8" s="5" t="inlineStr">
        <is>
          <t>Do first</t>
        </is>
      </c>
      <c r="B8" s="41" t="inlineStr">
        <is>
          <t>Find a path to break-even</t>
        </is>
      </c>
      <c r="C8" s="5" t="inlineStr">
        <is>
          <t>List where each month’s customers will come from; test the best source first.</t>
        </is>
      </c>
      <c r="D8" s="5" t="inlineStr">
        <is>
          <t>A source that has produced paying customers at a cost you can afford.</t>
        </is>
      </c>
      <c r="E8" s="18" t="inlineStr">
        <is>
          <t>Not started</t>
        </is>
      </c>
    </row>
    <row r="9" ht="30" customHeight="1">
      <c r="A9" s="5" t="inlineStr">
        <is>
          <t>Before committing money</t>
        </is>
      </c>
      <c r="B9" s="41" t="inlineStr">
        <is>
          <t>Check licenses, permits and insurance</t>
        </is>
      </c>
      <c r="C9" s="5" t="inlineStr">
        <is>
          <t>Ask your state licensing agency, city or county, and an insurance agent.</t>
        </is>
      </c>
      <c r="D9" s="5" t="inlineStr">
        <is>
          <t>A written list of requirements, each obtained or scheduled.</t>
        </is>
      </c>
      <c r="E9" s="18" t="inlineStr">
        <is>
          <t>Not started</t>
        </is>
      </c>
    </row>
    <row r="10" ht="30" customHeight="1">
      <c r="A10" s="5" t="inlineStr">
        <is>
          <t>Before committing money</t>
        </is>
      </c>
      <c r="B10" s="41" t="inlineStr">
        <is>
          <t>Choose a structure</t>
        </is>
      </c>
      <c r="C10" s="5" t="inlineStr">
        <is>
          <t>Compare sole proprietorship, LLC and corporation. S corporation status is a separate tax election.</t>
        </is>
      </c>
      <c r="D10" s="5" t="inlineStr">
        <is>
          <t>A structure decision made after demand and numbers look workable.</t>
        </is>
      </c>
      <c r="E10" s="18" t="inlineStr">
        <is>
          <t>Not started</t>
        </is>
      </c>
    </row>
    <row r="11" ht="30" customHeight="1">
      <c r="A11" s="5" t="inlineStr">
        <is>
          <t>Before committing money</t>
        </is>
      </c>
      <c r="B11" s="41" t="inlineStr">
        <is>
          <t>Register and get an EIN</t>
        </is>
      </c>
      <c r="C11" s="5" t="inlineStr">
        <is>
          <t>Register with your state if your structure requires it; apply for a free EIN from the IRS.</t>
        </is>
      </c>
      <c r="D11" s="5" t="inlineStr">
        <is>
          <t>State registration (if required) and an EIN.</t>
        </is>
      </c>
      <c r="E11" s="18" t="inlineStr">
        <is>
          <t>Not started</t>
        </is>
      </c>
    </row>
    <row r="12" ht="30" customHeight="1">
      <c r="A12" s="5" t="inlineStr">
        <is>
          <t>Before committing money</t>
        </is>
      </c>
      <c r="B12" s="41" t="inlineStr">
        <is>
          <t>Open a business bank account</t>
        </is>
      </c>
      <c r="C12" s="5" t="inlineStr">
        <is>
          <t>Run every business transaction through it.</t>
        </is>
      </c>
      <c r="D12" s="5" t="inlineStr">
        <is>
          <t>No business money in personal accounts.</t>
        </is>
      </c>
      <c r="E12" s="18" t="inlineStr">
        <is>
          <t>Not started</t>
        </is>
      </c>
    </row>
    <row r="13" ht="30" customHeight="1">
      <c r="A13" s="5" t="inlineStr">
        <is>
          <t>Before committing money</t>
        </is>
      </c>
      <c r="B13" s="41" t="inlineStr">
        <is>
          <t>Close any funding gap</t>
        </is>
      </c>
      <c r="C13" s="5" t="inlineStr">
        <is>
          <t>Phase or cut startup spending, or line up funding before committing.</t>
        </is>
      </c>
      <c r="D13" s="5" t="inlineStr">
        <is>
          <t>Startup costs at or below available cash, with a cushion for ramp-up.</t>
        </is>
      </c>
      <c r="E13" s="18" t="inlineStr">
        <is>
          <t>Not started</t>
        </is>
      </c>
    </row>
    <row r="14" ht="30" customHeight="1">
      <c r="A14" s="5" t="inlineStr">
        <is>
          <t>After launch</t>
        </is>
      </c>
      <c r="B14" s="41" t="inlineStr">
        <is>
          <t>Keep books from the first sale</t>
        </is>
      </c>
      <c r="C14" s="5" t="inlineStr">
        <is>
          <t>Record income and expenses at least monthly.</t>
        </is>
      </c>
      <c r="D14" s="5" t="inlineStr">
        <is>
          <t>Monthly records that match the bank account.</t>
        </is>
      </c>
      <c r="E14" s="18" t="inlineStr">
        <is>
          <t>Not started</t>
        </is>
      </c>
    </row>
    <row r="15" ht="30" customHeight="1">
      <c r="A15" s="5" t="inlineStr">
        <is>
          <t>After launch</t>
        </is>
      </c>
      <c r="B15" s="41" t="inlineStr">
        <is>
          <t>Plan for taxes</t>
        </is>
      </c>
      <c r="C15" s="5" t="inlineStr">
        <is>
          <t>Set aside part of each payment; learn whether you need quarterly estimated payments.</t>
        </is>
      </c>
      <c r="D15" s="5" t="inlineStr">
        <is>
          <t>A tax savings habit and a calendar of due dates.</t>
        </is>
      </c>
      <c r="E15" s="18" t="inlineStr">
        <is>
          <t>Not started</t>
        </is>
      </c>
    </row>
    <row r="16" ht="30" customHeight="1">
      <c r="A16" s="5" t="inlineStr">
        <is>
          <t>After launch</t>
        </is>
      </c>
      <c r="B16" s="41" t="inlineStr">
        <is>
          <t>Compare actuals with this plan</t>
        </is>
      </c>
      <c r="C16" s="5" t="inlineStr">
        <is>
          <t>Each month, update price, cost and sales with real numbers.</t>
        </is>
      </c>
      <c r="D16" s="5" t="inlineStr">
        <is>
          <t>A monthly check of the assumptions you rely on.</t>
        </is>
      </c>
      <c r="E16" s="18" t="inlineStr">
        <is>
          <t>Not started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conditionalFormatting sqref="E5:E16">
    <cfRule type="expression" priority="1" dxfId="1">
      <formula>E5="Done"</formula>
    </cfRule>
  </conditionalFormatting>
  <dataValidations count="1">
    <dataValidation sqref="E5 E6 E7 E8 E9 E10 E11 E12 E13 E14 E15 E16" showDropDown="0" showInputMessage="0" showErrorMessage="0" allowBlank="1" type="list">
      <formula1>"Not started,In progress,Done,Not needed"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GoProOffice</dc:creator>
  <dc:title>Startup Plan Workbook</dc:title>
  <dcterms:created xsi:type="dcterms:W3CDTF">2026-10-30T21:18:00Z</dcterms:created>
  <dcterms:modified xsi:type="dcterms:W3CDTF">2026-10-30T21:18:00Z</dcterms:modified>
</cp:coreProperties>
</file>